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-12" windowWidth="11520" windowHeight="9216" tabRatio="697"/>
  </bookViews>
  <sheets>
    <sheet name="109補捐助" sheetId="18" r:id="rId1"/>
  </sheets>
  <definedNames>
    <definedName name="_xlnm._FilterDatabase" localSheetId="0" hidden="1">'109補捐助'!$J$2:$J$364</definedName>
    <definedName name="_Hlk307325298" localSheetId="0">'109補捐助'!#REF!</definedName>
    <definedName name="_xlnm.Print_Area" localSheetId="0">'109補捐助'!$A$1:$R$150</definedName>
    <definedName name="_xlnm.Print_Titles" localSheetId="0">'109補捐助'!$1:$8</definedName>
  </definedNames>
  <calcPr calcId="145621"/>
</workbook>
</file>

<file path=xl/calcChain.xml><?xml version="1.0" encoding="utf-8"?>
<calcChain xmlns="http://schemas.openxmlformats.org/spreadsheetml/2006/main">
  <c r="H49" i="18" l="1"/>
  <c r="H55" i="18" l="1"/>
  <c r="F55" i="18"/>
  <c r="G55" i="18"/>
  <c r="N55" i="18"/>
  <c r="E55" i="18"/>
  <c r="N79" i="18"/>
  <c r="G79" i="18"/>
  <c r="F79" i="18"/>
  <c r="E79" i="18"/>
  <c r="N76" i="18"/>
  <c r="G76" i="18"/>
  <c r="F76" i="18"/>
  <c r="E76" i="18"/>
  <c r="N73" i="18"/>
  <c r="G73" i="18"/>
  <c r="F73" i="18"/>
  <c r="E73" i="18"/>
  <c r="N70" i="18"/>
  <c r="G70" i="18"/>
  <c r="F70" i="18"/>
  <c r="E70" i="18"/>
  <c r="N67" i="18"/>
  <c r="G67" i="18"/>
  <c r="F67" i="18"/>
  <c r="E67" i="18"/>
  <c r="N64" i="18"/>
  <c r="G64" i="18"/>
  <c r="F64" i="18"/>
  <c r="E64" i="18"/>
  <c r="F61" i="18"/>
  <c r="G61" i="18"/>
  <c r="N61" i="18"/>
  <c r="E61" i="18"/>
  <c r="F58" i="18"/>
  <c r="G58" i="18"/>
  <c r="N58" i="18"/>
  <c r="E58" i="18"/>
  <c r="D25" i="18" l="1"/>
  <c r="D55" i="18" l="1"/>
  <c r="D11" i="18" l="1"/>
  <c r="D49" i="18" l="1"/>
  <c r="G124" i="18" l="1"/>
  <c r="G123" i="18"/>
  <c r="G62" i="18"/>
  <c r="G122" i="18"/>
  <c r="G121" i="18"/>
  <c r="G120" i="18"/>
  <c r="G119" i="18"/>
  <c r="G118" i="18"/>
  <c r="G117" i="18"/>
  <c r="G116" i="18"/>
  <c r="G115" i="18"/>
  <c r="G114" i="18"/>
  <c r="G113" i="18"/>
  <c r="G112" i="18"/>
  <c r="G111" i="18"/>
  <c r="G110" i="18"/>
  <c r="G109" i="18"/>
  <c r="G108" i="18"/>
  <c r="G107" i="18"/>
  <c r="G106" i="18"/>
  <c r="G105" i="18"/>
  <c r="G104" i="18"/>
  <c r="G103" i="18"/>
  <c r="G102" i="18"/>
  <c r="G101" i="18"/>
  <c r="G100" i="18"/>
  <c r="G99" i="18"/>
  <c r="G65" i="18"/>
  <c r="G98" i="18"/>
  <c r="G97" i="18"/>
  <c r="G96" i="18"/>
  <c r="G95" i="18"/>
  <c r="G57" i="18"/>
  <c r="G56" i="18"/>
  <c r="G94" i="18"/>
  <c r="G93" i="18"/>
  <c r="G92" i="18"/>
  <c r="G91" i="18"/>
  <c r="G90" i="18"/>
  <c r="G89" i="18"/>
  <c r="G88" i="18"/>
  <c r="G87" i="18"/>
  <c r="G86" i="18"/>
  <c r="G85" i="18"/>
  <c r="G84" i="18"/>
  <c r="G83" i="18"/>
  <c r="G82" i="18"/>
  <c r="G81" i="18"/>
  <c r="G149" i="18"/>
  <c r="G148" i="18"/>
  <c r="G147" i="18"/>
  <c r="G69" i="18"/>
  <c r="G146" i="18"/>
  <c r="G145" i="18"/>
  <c r="G144" i="18"/>
  <c r="G143" i="18"/>
  <c r="G142" i="18"/>
  <c r="G75" i="18"/>
  <c r="G141" i="18"/>
  <c r="G140" i="18"/>
  <c r="G66" i="18"/>
  <c r="G63" i="18"/>
  <c r="G139" i="18"/>
  <c r="G138" i="18"/>
  <c r="G137" i="18"/>
  <c r="G78" i="18"/>
  <c r="G77" i="18"/>
  <c r="G136" i="18"/>
  <c r="G135" i="18"/>
  <c r="G74" i="18"/>
  <c r="G72" i="18"/>
  <c r="G71" i="18"/>
  <c r="G134" i="18"/>
  <c r="G133" i="18"/>
  <c r="G132" i="18"/>
  <c r="G131" i="18"/>
  <c r="G130" i="18"/>
  <c r="G129" i="18"/>
  <c r="G128" i="18"/>
  <c r="G60" i="18"/>
  <c r="G59" i="18"/>
  <c r="G68" i="18"/>
  <c r="G127" i="18"/>
  <c r="G126" i="18"/>
  <c r="G125" i="18"/>
  <c r="E44" i="18" l="1"/>
  <c r="F54" i="18"/>
  <c r="D54" i="18"/>
  <c r="G80" i="18"/>
  <c r="N53" i="18" l="1"/>
  <c r="F53" i="18"/>
  <c r="E53" i="18"/>
  <c r="G52" i="18"/>
  <c r="G53" i="18" s="1"/>
  <c r="N51" i="18"/>
  <c r="F51" i="18"/>
  <c r="E51" i="18"/>
  <c r="G50" i="18"/>
  <c r="G51" i="18" s="1"/>
  <c r="N48" i="18"/>
  <c r="F48" i="18"/>
  <c r="E48" i="18"/>
  <c r="G47" i="18"/>
  <c r="N46" i="18"/>
  <c r="F46" i="18"/>
  <c r="E46" i="18"/>
  <c r="G45" i="18"/>
  <c r="N44" i="18"/>
  <c r="F44" i="18"/>
  <c r="G43" i="18"/>
  <c r="G42" i="18"/>
  <c r="N41" i="18"/>
  <c r="F41" i="18"/>
  <c r="E41" i="18"/>
  <c r="G40" i="18"/>
  <c r="G39" i="18"/>
  <c r="N38" i="18"/>
  <c r="F38" i="18"/>
  <c r="E38" i="18"/>
  <c r="G37" i="18"/>
  <c r="G38" i="18" s="1"/>
  <c r="N36" i="18"/>
  <c r="F36" i="18"/>
  <c r="E36" i="18"/>
  <c r="G35" i="18"/>
  <c r="G34" i="18"/>
  <c r="N33" i="18"/>
  <c r="F33" i="18"/>
  <c r="E33" i="18"/>
  <c r="G32" i="18"/>
  <c r="G33" i="18" s="1"/>
  <c r="N31" i="18"/>
  <c r="F31" i="18"/>
  <c r="E31" i="18"/>
  <c r="G30" i="18"/>
  <c r="G31" i="18" s="1"/>
  <c r="N29" i="18"/>
  <c r="F29" i="18"/>
  <c r="E29" i="18"/>
  <c r="G28" i="18"/>
  <c r="G29" i="18" s="1"/>
  <c r="N27" i="18"/>
  <c r="F27" i="18"/>
  <c r="E27" i="18"/>
  <c r="G26" i="18"/>
  <c r="N24" i="18"/>
  <c r="F24" i="18"/>
  <c r="E24" i="18"/>
  <c r="G23" i="18"/>
  <c r="G22" i="18"/>
  <c r="N21" i="18"/>
  <c r="F21" i="18"/>
  <c r="E21" i="18"/>
  <c r="G20" i="18"/>
  <c r="G19" i="18"/>
  <c r="N18" i="18"/>
  <c r="F18" i="18"/>
  <c r="E18" i="18"/>
  <c r="G17" i="18"/>
  <c r="G18" i="18" s="1"/>
  <c r="N16" i="18"/>
  <c r="F16" i="18"/>
  <c r="E16" i="18"/>
  <c r="G15" i="18"/>
  <c r="G14" i="18"/>
  <c r="N13" i="18"/>
  <c r="F13" i="18"/>
  <c r="E13" i="18"/>
  <c r="G12" i="18"/>
  <c r="G13" i="18" s="1"/>
  <c r="N25" i="18" l="1"/>
  <c r="E25" i="18"/>
  <c r="F25" i="18"/>
  <c r="G24" i="18"/>
  <c r="E11" i="18"/>
  <c r="G27" i="18"/>
  <c r="E49" i="18"/>
  <c r="F49" i="18"/>
  <c r="F11" i="18"/>
  <c r="N49" i="18"/>
  <c r="G41" i="18"/>
  <c r="N11" i="18"/>
  <c r="G16" i="18"/>
  <c r="G21" i="18"/>
  <c r="G46" i="18"/>
  <c r="G36" i="18"/>
  <c r="G44" i="18"/>
  <c r="G48" i="18"/>
  <c r="G25" i="18" l="1"/>
  <c r="H25" i="18" s="1"/>
  <c r="D10" i="18"/>
  <c r="D9" i="18" s="1"/>
  <c r="E10" i="18"/>
  <c r="E9" i="18" s="1"/>
  <c r="N10" i="18"/>
  <c r="N9" i="18" s="1"/>
  <c r="N150" i="18" s="1"/>
  <c r="G49" i="18"/>
  <c r="F10" i="18"/>
  <c r="F9" i="18" s="1"/>
  <c r="G11" i="18"/>
  <c r="H11" i="18" s="1"/>
  <c r="D150" i="18" l="1"/>
  <c r="F150" i="18"/>
  <c r="N54" i="18"/>
  <c r="G10" i="18"/>
  <c r="G9" i="18" s="1"/>
  <c r="H10" i="18" l="1"/>
  <c r="H9" i="18" s="1"/>
  <c r="E54" i="18" l="1"/>
  <c r="E150" i="18" s="1"/>
  <c r="G54" i="18" l="1"/>
  <c r="G150" i="18" s="1"/>
  <c r="H54" i="18"/>
  <c r="H150" i="18" l="1"/>
</calcChain>
</file>

<file path=xl/sharedStrings.xml><?xml version="1.0" encoding="utf-8"?>
<sst xmlns="http://schemas.openxmlformats.org/spreadsheetml/2006/main" count="667" uniqueCount="306">
  <si>
    <t>決算數</t>
    <phoneticPr fontId="2" type="noConversion"/>
  </si>
  <si>
    <t>計畫執行情形</t>
    <phoneticPr fontId="2" type="noConversion"/>
  </si>
  <si>
    <t>計畫完成結餘款</t>
    <phoneticPr fontId="2" type="noConversion"/>
  </si>
  <si>
    <t>是否派員就地抽查</t>
    <phoneticPr fontId="2" type="noConversion"/>
  </si>
  <si>
    <t>備註</t>
    <phoneticPr fontId="2" type="noConversion"/>
  </si>
  <si>
    <t>具體成果及效益</t>
    <phoneticPr fontId="4" type="noConversion"/>
  </si>
  <si>
    <t>組別</t>
    <phoneticPr fontId="4" type="noConversion"/>
  </si>
  <si>
    <t>合計</t>
    <phoneticPr fontId="2" type="noConversion"/>
  </si>
  <si>
    <t>已完成</t>
    <phoneticPr fontId="2" type="noConversion"/>
  </si>
  <si>
    <t>未完成</t>
    <phoneticPr fontId="2" type="noConversion"/>
  </si>
  <si>
    <t>是</t>
    <phoneticPr fontId="2" type="noConversion"/>
  </si>
  <si>
    <t>否</t>
    <phoneticPr fontId="2" type="noConversion"/>
  </si>
  <si>
    <t>金額</t>
    <phoneticPr fontId="2" type="noConversion"/>
  </si>
  <si>
    <t>已撥數</t>
    <phoneticPr fontId="2" type="noConversion"/>
  </si>
  <si>
    <t>未撥數</t>
    <phoneticPr fontId="2" type="noConversion"/>
  </si>
  <si>
    <t>補、捐(獎)助
計畫名稱</t>
    <phoneticPr fontId="2" type="noConversion"/>
  </si>
  <si>
    <t>補、捐(獎)助金額</t>
    <phoneticPr fontId="2" type="noConversion"/>
  </si>
  <si>
    <t>合約數/
核准數</t>
    <phoneticPr fontId="2" type="noConversion"/>
  </si>
  <si>
    <t>補助內容
(經費用途)</t>
    <phoneticPr fontId="4" type="noConversion"/>
  </si>
  <si>
    <t>預算數
(1)</t>
    <phoneticPr fontId="2" type="noConversion"/>
  </si>
  <si>
    <t>合計
(2)</t>
    <phoneticPr fontId="2" type="noConversion"/>
  </si>
  <si>
    <t>補、捐(獎)助其他政府機</t>
    <phoneticPr fontId="2" type="noConversion"/>
  </si>
  <si>
    <t>經濟部中</t>
    <phoneticPr fontId="2" type="noConversion"/>
  </si>
  <si>
    <t>小企業處</t>
    <phoneticPr fontId="2" type="noConversion"/>
  </si>
  <si>
    <t>計畫未完成
原因</t>
    <phoneticPr fontId="2" type="noConversion"/>
  </si>
  <si>
    <t>是否納入
受補助單位預算</t>
    <phoneticPr fontId="2" type="noConversion"/>
  </si>
  <si>
    <t>單位：新臺幣元</t>
    <phoneticPr fontId="2" type="noConversion"/>
  </si>
  <si>
    <t>預決算
比較增減數
(3)=(1)-(2)</t>
    <phoneticPr fontId="2" type="noConversion"/>
  </si>
  <si>
    <t xml:space="preserve">2.補、捐(獎)助決算數係指計畫核定補助款列入決算者（含保留），依計畫執行進度撥付受補、捐(獎)助單位部分列已撥數，其餘列未撥數。
</t>
    <phoneticPr fontId="2" type="noConversion"/>
  </si>
  <si>
    <t xml:space="preserve">3.受補、捐(獎)助單位為捐(獎)助團體及個人、捐助外國政府者，無需查填「是否納入受補助單位預算」欄。 
</t>
    <phoneticPr fontId="2" type="noConversion"/>
  </si>
  <si>
    <t xml:space="preserve">4.「計畫執行情形」及「是否納入受補助單位預算」等欄，請以勾選註記。
</t>
    <phoneticPr fontId="2" type="noConversion"/>
  </si>
  <si>
    <t xml:space="preserve">說明：
</t>
    <phoneticPr fontId="2" type="noConversion"/>
  </si>
  <si>
    <t>1.本表應按各受補、捐(獎)助單位本年度補、捐(獎)助計畫逐項填列，每一受補、捐(獎)助單位並應結一小計，全部結一合計。</t>
    <phoneticPr fontId="2" type="noConversion"/>
  </si>
  <si>
    <t>5.本表備註欄請詳為填列：應說明是否訂定經上級主管機關核定之補(捐)助作業規範並確實執行，已訂定者，應述明作業規範名稱，如未訂定或</t>
    <phoneticPr fontId="2" type="noConversion"/>
  </si>
  <si>
    <t>未確實執行者，應說明原因。另應就「預決算比較增減數」欄說明預算執行情形及未達成原因。</t>
    <phoneticPr fontId="2" type="noConversion"/>
  </si>
  <si>
    <t>開發在地型產業園區</t>
    <phoneticPr fontId="2" type="noConversion"/>
  </si>
  <si>
    <t>一、補助其他政府機關</t>
    <phoneticPr fontId="2" type="noConversion"/>
  </si>
  <si>
    <t>2.地方政府</t>
    <phoneticPr fontId="2" type="noConversion"/>
  </si>
  <si>
    <t>關或團體個人經費報告表</t>
    <phoneticPr fontId="2" type="noConversion"/>
  </si>
  <si>
    <t>文創大鶯歌，科技陶花源</t>
    <phoneticPr fontId="2" type="noConversion"/>
  </si>
  <si>
    <t>新北市政府</t>
    <phoneticPr fontId="2" type="noConversion"/>
  </si>
  <si>
    <t>虎頭山物聯網創新基地計畫</t>
    <phoneticPr fontId="2" type="noConversion"/>
  </si>
  <si>
    <t>AI人工智慧及智慧機器人青創基地計畫</t>
    <phoneticPr fontId="2" type="noConversion"/>
  </si>
  <si>
    <t>桃園市政府</t>
    <phoneticPr fontId="2" type="noConversion"/>
  </si>
  <si>
    <t>新南向跨境體驗、科技加值創新場域計畫</t>
    <phoneticPr fontId="2" type="noConversion"/>
  </si>
  <si>
    <t>臺南市創新育成基地計畫</t>
    <phoneticPr fontId="2" type="noConversion"/>
  </si>
  <si>
    <t>臺南市後壁區蘭花產業體驗循環三生一體計畫</t>
    <phoneticPr fontId="2" type="noConversion"/>
  </si>
  <si>
    <t>SKIP智慧高雄創新科技基地計畫</t>
    <phoneticPr fontId="2" type="noConversion"/>
  </si>
  <si>
    <t>旗糖創新博覽場域計畫案</t>
    <phoneticPr fontId="2" type="noConversion"/>
  </si>
  <si>
    <t>高雄市政府</t>
    <phoneticPr fontId="2" type="noConversion"/>
  </si>
  <si>
    <t>新竹市政府</t>
    <phoneticPr fontId="2" type="noConversion"/>
  </si>
  <si>
    <t>新竹縣政府</t>
    <phoneticPr fontId="2" type="noConversion"/>
  </si>
  <si>
    <t>苗栗縣政府</t>
    <phoneticPr fontId="2" type="noConversion"/>
  </si>
  <si>
    <t>雲林縣政府</t>
    <phoneticPr fontId="2" type="noConversion"/>
  </si>
  <si>
    <t>嘉義縣政府</t>
    <phoneticPr fontId="2" type="noConversion"/>
  </si>
  <si>
    <t>屏東縣政府</t>
    <phoneticPr fontId="2" type="noConversion"/>
  </si>
  <si>
    <t>宜蘭縣政府</t>
    <phoneticPr fontId="2" type="noConversion"/>
  </si>
  <si>
    <t>澎湖縣政府</t>
    <phoneticPr fontId="2" type="noConversion"/>
  </si>
  <si>
    <t>金門縣政府</t>
    <phoneticPr fontId="2" type="noConversion"/>
  </si>
  <si>
    <t>連江縣政府</t>
    <phoneticPr fontId="2" type="noConversion"/>
  </si>
  <si>
    <t>基隆市八斗子漁港智慧漁業創新場域營造計畫</t>
    <phoneticPr fontId="2" type="noConversion"/>
  </si>
  <si>
    <t>基隆市政府</t>
    <phoneticPr fontId="2" type="noConversion"/>
  </si>
  <si>
    <t>兒童探索館體驗經濟及創意生活產業群聚推動計畫</t>
    <phoneticPr fontId="2" type="noConversion"/>
  </si>
  <si>
    <t>樂齡創育城-樂齡健康產業創新場域群聚推動計畫</t>
    <phoneticPr fontId="2" type="noConversion"/>
  </si>
  <si>
    <t>十三創意街區漫慢遊計畫</t>
    <phoneticPr fontId="2" type="noConversion"/>
  </si>
  <si>
    <t>彰化縣永靖鄉園藝景觀產業園區</t>
    <phoneticPr fontId="2" type="noConversion"/>
  </si>
  <si>
    <t>彰化百寶村創新場域營造計畫</t>
    <phoneticPr fontId="2" type="noConversion"/>
  </si>
  <si>
    <t>彰化縣政府</t>
    <phoneticPr fontId="2" type="noConversion"/>
  </si>
  <si>
    <t>雲林縣金水164創新城鄉特色產業場域推動計畫</t>
    <phoneticPr fontId="2" type="noConversion"/>
  </si>
  <si>
    <t>嘉義縣水產精品加值產業園區</t>
    <phoneticPr fontId="2" type="noConversion"/>
  </si>
  <si>
    <t>嘉義縣蔗埕冰樂園計畫</t>
    <phoneticPr fontId="2" type="noConversion"/>
  </si>
  <si>
    <t>屏東縣熱帶農業特色產業園區</t>
    <phoneticPr fontId="2" type="noConversion"/>
  </si>
  <si>
    <t>屏東食遊體驗暨農工整合創新場域示範發展計畫</t>
    <phoneticPr fontId="2" type="noConversion"/>
  </si>
  <si>
    <t>中興文化創意場域整體發展計畫</t>
    <phoneticPr fontId="2" type="noConversion"/>
  </si>
  <si>
    <t>馬公山水濱海綠廊商圈開發計畫</t>
    <phoneticPr fontId="2" type="noConversion"/>
  </si>
  <si>
    <t>金門縣產遊博覽園區計畫</t>
    <phoneticPr fontId="2" type="noConversion"/>
  </si>
  <si>
    <t>馬祖城鄉特色產業園區</t>
    <phoneticPr fontId="2" type="noConversion"/>
  </si>
  <si>
    <t>新北市政府小計</t>
    <phoneticPr fontId="2" type="noConversion"/>
  </si>
  <si>
    <t>桃園市政府小計</t>
    <phoneticPr fontId="2" type="noConversion"/>
  </si>
  <si>
    <t>高雄市政府小計</t>
    <phoneticPr fontId="2" type="noConversion"/>
  </si>
  <si>
    <t>基隆市政府小計</t>
    <phoneticPr fontId="2" type="noConversion"/>
  </si>
  <si>
    <t>新竹市政府小計</t>
    <phoneticPr fontId="2" type="noConversion"/>
  </si>
  <si>
    <t>新竹縣政府小計</t>
    <phoneticPr fontId="2" type="noConversion"/>
  </si>
  <si>
    <t>苗栗縣政府小計</t>
    <phoneticPr fontId="2" type="noConversion"/>
  </si>
  <si>
    <t>彰化縣政府小計</t>
    <phoneticPr fontId="2" type="noConversion"/>
  </si>
  <si>
    <t>雲林縣政府小計</t>
    <phoneticPr fontId="2" type="noConversion"/>
  </si>
  <si>
    <t>嘉義縣政府小計</t>
    <phoneticPr fontId="2" type="noConversion"/>
  </si>
  <si>
    <t>宜蘭縣政府小計</t>
    <phoneticPr fontId="2" type="noConversion"/>
  </si>
  <si>
    <t>屏東縣政府小計</t>
    <phoneticPr fontId="2" type="noConversion"/>
  </si>
  <si>
    <t>澎湖縣政府小計</t>
    <phoneticPr fontId="2" type="noConversion"/>
  </si>
  <si>
    <t>金門縣政府小計</t>
    <phoneticPr fontId="2" type="noConversion"/>
  </si>
  <si>
    <t>連江縣政府小計</t>
    <phoneticPr fontId="2" type="noConversion"/>
  </si>
  <si>
    <t>臺中市政府</t>
    <phoneticPr fontId="2" type="noConversion"/>
  </si>
  <si>
    <t>臺中市政府小計</t>
    <phoneticPr fontId="2" type="noConversion"/>
  </si>
  <si>
    <t>臺南市政府</t>
    <phoneticPr fontId="2" type="noConversion"/>
  </si>
  <si>
    <t>臺南市政府小計</t>
    <phoneticPr fontId="2" type="noConversion"/>
  </si>
  <si>
    <t>(2)臺灣省各縣市政府</t>
    <phoneticPr fontId="2" type="noConversion"/>
  </si>
  <si>
    <t>(3)福建省各縣政府</t>
    <phoneticPr fontId="2" type="noConversion"/>
  </si>
  <si>
    <t>V</t>
  </si>
  <si>
    <t>依據「城鄉特色產業園區補助作業要點」辦理。</t>
    <phoneticPr fontId="2" type="noConversion"/>
  </si>
  <si>
    <t>收回
繳庫
日期</t>
    <phoneticPr fontId="2" type="noConversion"/>
  </si>
  <si>
    <t>中央政府前瞻基礎建</t>
    <phoneticPr fontId="2" type="noConversion"/>
  </si>
  <si>
    <t>設計畫第2期特別決算</t>
    <phoneticPr fontId="2" type="noConversion"/>
  </si>
  <si>
    <t>中華民國108年</t>
    <phoneticPr fontId="2" type="noConversion"/>
  </si>
  <si>
    <t>度至109年度</t>
    <phoneticPr fontId="2" type="noConversion"/>
  </si>
  <si>
    <t>2.其他團體</t>
    <phoneticPr fontId="2" type="noConversion"/>
  </si>
  <si>
    <t>六、對國內團體之捐助</t>
    <phoneticPr fontId="2" type="noConversion"/>
  </si>
  <si>
    <t>校園及周邊行動支付生活圈導入計畫</t>
  </si>
  <si>
    <t>建構三商餐飲多元行動支付與全通路會員忠誠計畫</t>
  </si>
  <si>
    <t>ECOCO循環經濟-行動支付跨域應用服務計畫</t>
  </si>
  <si>
    <t>大苑子手搖茶飲體系擴大行動支付普及計畫</t>
  </si>
  <si>
    <t>車主錢包行動支付普及應用計畫</t>
  </si>
  <si>
    <t>六角國際集團擴大行動支付創新商業模式應用計畫</t>
  </si>
  <si>
    <t>天鎏科技擴大行動支付普及計畫</t>
  </si>
  <si>
    <t>台北101行動消費生活圈</t>
  </si>
  <si>
    <t>台灣大車隊55688擴大行動支付普及計畫</t>
  </si>
  <si>
    <t>台灣觀光好行輕鬆付計畫</t>
  </si>
  <si>
    <t>「楓」富生活行動支付購應用推動計畫</t>
  </si>
  <si>
    <t>弘爺國際體系通路擴大行動支付計畫</t>
  </si>
  <si>
    <t>投幣器行動支付建置開發及擴散各產業計畫</t>
  </si>
  <si>
    <t>摩斯漢堡擴大行動支付普及計畫</t>
  </si>
  <si>
    <t>健身運動場館行動支付應用服務擴散計畫</t>
  </si>
  <si>
    <t>曼黛&amp;瑪登雙品牌移動式行動支付擴散計畫</t>
  </si>
  <si>
    <t>“Pay妳一起瘦！”iFit愛瘦身行動支付推廣普及計畫</t>
  </si>
  <si>
    <t>佐登妮絲專業美容機構導入行動支付擴大普及計畫</t>
  </si>
  <si>
    <t>行動支付模組整合智慧零售連鎖加盟應用推廣計畫</t>
  </si>
  <si>
    <t>亞太電信擴大行動支付普及應用計畫【GtPay行動支付．輕鬆行】</t>
  </si>
  <si>
    <t>OK mini 無現金支付迷你便利店推廣</t>
  </si>
  <si>
    <t>咖啡與蛋糕的美味關係怡客咖啡行動支付普及應用推廣計畫</t>
  </si>
  <si>
    <t>iCarry購物免自提行動支付服務擴散計畫</t>
  </si>
  <si>
    <t>「看展輕鬆購GO」觀展行動支付推廣計畫</t>
  </si>
  <si>
    <t>計程車擴大行動支付普及應用服務計畫</t>
  </si>
  <si>
    <t>民生場域店家會員行動電子錢包建置推動計畫</t>
  </si>
  <si>
    <t>行動支付生活圈友善場域普及推廣計畫</t>
  </si>
  <si>
    <t>台灣第一味行動支付擴散計畫</t>
  </si>
  <si>
    <t>行動會員儲值卡支付應用計畫</t>
  </si>
  <si>
    <t>基層醫療行動支付計畫</t>
  </si>
  <si>
    <t>LaJoin來就贏會員交叉行銷與行動支付推廣計畫</t>
  </si>
  <si>
    <t>健康烘焙、行動麵包坊-馬可先生行動支付服務加值計畫</t>
  </si>
  <si>
    <t>雲端印刷廠行動支付服務升級推動計畫</t>
  </si>
  <si>
    <t>多元行動支付場域應用服務計畫</t>
  </si>
  <si>
    <t>跨影城線上行動支付整合計畫</t>
  </si>
  <si>
    <t>民生消費場域推廣行動支付計畫</t>
  </si>
  <si>
    <t>「樂遊花蓮、一機在手曾記麻糬伴隨行」計畫</t>
  </si>
  <si>
    <t>智慧社群商務平台行動支付計畫</t>
  </si>
  <si>
    <t>Hi-Life智慧生活HiPay推動計畫</t>
  </si>
  <si>
    <t>多元金流暨行動創新應用整合計畫</t>
  </si>
  <si>
    <t>六十年老品牌找回年輕的心之擴大行動支付計畫</t>
  </si>
  <si>
    <t>微風行動支付-微風Pay計畫</t>
  </si>
  <si>
    <t>NFC手機icash2.0普及應用服務推廣計畫</t>
  </si>
  <si>
    <t>無人設備升級行動支付推廣</t>
  </si>
  <si>
    <t xml:space="preserve">台灣西部鐵路車站及全捷運智能寄物櫃多元支付建置計畫 </t>
  </si>
  <si>
    <t>行動支付應用帶動服務升級計畫</t>
  </si>
  <si>
    <t>普及嘉義縣市之行動支付應用服務計畫</t>
  </si>
  <si>
    <t>隨點即付，行動智慧好生活</t>
  </si>
  <si>
    <t>擴增現有系統暨新增信用卡QR code收付款功能以增加行動支付使用場域及應用計畫</t>
  </si>
  <si>
    <t>「動時尚 隨經濟」輕適能行動支付普及計畫</t>
  </si>
  <si>
    <t>整合電子票證與電子支付於百貨零售、著名商圈、停車場等行動支付應用普及計畫</t>
  </si>
  <si>
    <t>墨攻多元支付整合計畫</t>
  </si>
  <si>
    <t>歐萊德行動支付導入暨全面推廣計畫</t>
  </si>
  <si>
    <t>OB嚴選跨通路異業結盟分眾獎勵行動支付推廣計畫</t>
  </si>
  <si>
    <t>粉時尚跨業全通路行動支付應用普及計畫</t>
  </si>
  <si>
    <t>1+1&gt;2 以行動支付擴展台灣目的地旅遊商機計畫</t>
  </si>
  <si>
    <t>1+1&gt;2以行動支付擴展台灣目的地旅遊商機</t>
  </si>
  <si>
    <t>醫療院所聚合行動支付應用計畫</t>
  </si>
  <si>
    <t>鬍鬚張智慧服務導入計畫</t>
  </si>
  <si>
    <t>智慧引客，便利支付，創造行動數據力-寶島眼鏡行動支付推廣計畫</t>
  </si>
  <si>
    <t>創新AI平台整合新零售行動支付研發計畫</t>
  </si>
  <si>
    <t>品健康便當產業全面行動支付計畫</t>
  </si>
  <si>
    <t>醫指付APP醫療行動支付普及推升計畫</t>
  </si>
  <si>
    <t>金門共好-後浦商圈行動支付科技應用導入計畫</t>
  </si>
  <si>
    <t>愛金卡行動支付普及應用</t>
  </si>
  <si>
    <t>一卡通票證股份有限公司</t>
  </si>
  <si>
    <t>三商餐飲股份有限公司</t>
  </si>
  <si>
    <t>凡立橙股份有限公司</t>
  </si>
  <si>
    <t>大苑子開發股份有限公司</t>
  </si>
  <si>
    <t>大聲公行動股份有限公司</t>
  </si>
  <si>
    <t>六角國際事業股份有限公司</t>
  </si>
  <si>
    <t>天鎏科技企業有限公司</t>
  </si>
  <si>
    <t>台北金融大樓股份有限公司</t>
  </si>
  <si>
    <t>台灣大車隊股份有限公司</t>
  </si>
  <si>
    <t>台灣楓康超市股份有限公司</t>
  </si>
  <si>
    <t>弘爺國際企業股份有限公司</t>
  </si>
  <si>
    <t>正月科技股份有限公司</t>
  </si>
  <si>
    <t>民間全民電視股份有限公司、一卡通票證股份有限公司、高盛大股份有限公司</t>
  </si>
  <si>
    <t>安心食品服務股份有限公司</t>
  </si>
  <si>
    <t>艾思妮國際股份有限公司</t>
  </si>
  <si>
    <t>艾絲資訊股份有限公司</t>
  </si>
  <si>
    <t>佐登妮絲國際股份有限公司</t>
  </si>
  <si>
    <t>技業資訊股份有限公司</t>
  </si>
  <si>
    <t>亞太電信股份有限公司</t>
  </si>
  <si>
    <t>來來超商股份有限公司</t>
  </si>
  <si>
    <t>怡客咖啡股份有限公司</t>
  </si>
  <si>
    <t>直流電通股份有限公司</t>
  </si>
  <si>
    <t>威典展覽事業有限公司</t>
  </si>
  <si>
    <t>威昇整合行銷股份有限公司</t>
  </si>
  <si>
    <t>威許移動股份有限公司</t>
  </si>
  <si>
    <t>宣揚電腦顧問股份有限公司、高盛大股份有限公司、一卡通票證股份有限公司</t>
  </si>
  <si>
    <t>珍鼎記茶飲股份有限公司</t>
  </si>
  <si>
    <t>凌網全球科技股份有限公司、精誠資訊股份有限公司</t>
  </si>
  <si>
    <t>展望亞洲科技股份有限公司</t>
  </si>
  <si>
    <t>益欣資訊股份有限公司、英特內軟體股份有限公司</t>
  </si>
  <si>
    <t>馬可先生食品企業有限公司</t>
  </si>
  <si>
    <t>健豪印刷事業股份有限公司</t>
  </si>
  <si>
    <t>國眾電腦股份有限公司</t>
  </si>
  <si>
    <t>連宇股份有限公司</t>
  </si>
  <si>
    <t>連捷國際行銷諮詢股份有限公司</t>
  </si>
  <si>
    <t>富爾特科技股份有限公司</t>
  </si>
  <si>
    <t>惠康百貨股份有限公司</t>
  </si>
  <si>
    <t>曾記(米麻)糬股份有限公司、臻饌豐有限公司、臻馥裕有限公司、雿田來農產有限公司、 臻隆達有限公司、 臻好翫休閒運動事業有限公司、(馬吉)程物流有限公司、 臻匯饌有限公司</t>
  </si>
  <si>
    <t>華苓科技股份有限公司</t>
  </si>
  <si>
    <t>萊爾富國際股份有限公司</t>
  </si>
  <si>
    <t>雲端生活家股份有限公司</t>
  </si>
  <si>
    <t>黑橋牌企業股份有限公司</t>
  </si>
  <si>
    <t>微風數位時代股份有限公司、微風廣場實業股份有限公司</t>
  </si>
  <si>
    <t>愛金卡股份有限公司</t>
  </si>
  <si>
    <t>業安科技股份有限公司</t>
  </si>
  <si>
    <t>萬洲通國際企業有限公司</t>
  </si>
  <si>
    <t>詩肯股份有限公司</t>
  </si>
  <si>
    <t>路遊數位股份有限公司</t>
  </si>
  <si>
    <t>雷門數據服務股份有限公司</t>
  </si>
  <si>
    <t>網路家庭國際資訊股份有限公司、拍付國際資訊股份有限公司</t>
  </si>
  <si>
    <t>臺灣行動支付股份有限公司</t>
  </si>
  <si>
    <t>輕適能運動顧問股份有限公司</t>
  </si>
  <si>
    <t>遠鑫電子票證股份有限公司、台灣資料科學股份有限公司</t>
  </si>
  <si>
    <t>墨攻網路科技股份有限公司</t>
  </si>
  <si>
    <t>歐萊德國際股份有限公司</t>
  </si>
  <si>
    <t>碼析企業股份有限公司</t>
  </si>
  <si>
    <t>橘熊科技股份有限公司</t>
  </si>
  <si>
    <t>豐晨貿易股份有限公司</t>
  </si>
  <si>
    <t>豐趣科技股份有限公司</t>
  </si>
  <si>
    <t>關貿網路股份有限公司</t>
  </si>
  <si>
    <t>鬍鬚張股份有限公司</t>
  </si>
  <si>
    <t>寶島光學科技股份有限公司</t>
  </si>
  <si>
    <t>騰雲科技服務股份有限公司</t>
  </si>
  <si>
    <t>品健康股份有限公司</t>
  </si>
  <si>
    <t>大洸醫院管理顧問股份有限公司</t>
  </si>
  <si>
    <t>良金實業有限公司</t>
  </si>
  <si>
    <t>建構開放政府及智慧城鄉服務</t>
    <phoneticPr fontId="2" type="noConversion"/>
  </si>
  <si>
    <t>智慧商圈普及GO有利計畫</t>
  </si>
  <si>
    <t>美容產業行動支付擴散計畫</t>
  </si>
  <si>
    <t>連捷知付(Connection Compare Payment)智能比價支付平台研發暨推廣計畫</t>
  </si>
  <si>
    <t>詩肯家居服務結合行動支付應用擴散計畫</t>
  </si>
  <si>
    <t>發展創新應用優化使用體驗暨參與行動支付服務計畫</t>
  </si>
  <si>
    <t>小型店家行動支付普及應用服務計畫</t>
  </si>
  <si>
    <t>智慧餐飲數位化支付整合研發暨推廣計畫</t>
  </si>
  <si>
    <t>亞太電信_交通繳費˙出國購物˙輕鬆行計畫</t>
  </si>
  <si>
    <t>in89行動支付整合計畫</t>
  </si>
  <si>
    <t>大魯閣運動休閒多元支付擴展計畫</t>
  </si>
  <si>
    <t>關貿聚合行動支付平台醫療院所推廣計畫</t>
  </si>
  <si>
    <t>擴大普及台南市各商圈店家導入行動支付和使用一碼付(整合多元支付/全彩防偽QR CODE)應用服務</t>
  </si>
  <si>
    <t>嘉義共享機車生態轉型行動支付整合計畫</t>
  </si>
  <si>
    <t>金山商圈行動支付普及計畫</t>
  </si>
  <si>
    <t>GeoShop平台行動支付推廣計畫</t>
  </si>
  <si>
    <t>旺旺電商-行動支付共享分潤式服務計畫</t>
  </si>
  <si>
    <t>智慧生活，行動開Pi</t>
  </si>
  <si>
    <t>全家最速PAY</t>
  </si>
  <si>
    <t>行動支付生活圈-淡海輕軌普及推廣計畫</t>
  </si>
  <si>
    <t>歐特儀智慧停車場應用行動支付推廣計畫</t>
  </si>
  <si>
    <t>映實文化有限公司</t>
  </si>
  <si>
    <t>大魯閣實業股份有限公司</t>
  </si>
  <si>
    <t>易付通金融科技有限公司</t>
  </si>
  <si>
    <t>淮南寰宇股份有限公司、綠悠遊股份有限公司、宏嘉機車行</t>
  </si>
  <si>
    <t>英特拉金融科技股份有限公司</t>
  </si>
  <si>
    <t>社守有限公司</t>
  </si>
  <si>
    <t>旺旺電子商務股份有限公司</t>
  </si>
  <si>
    <t>全家便利商店股份有限公司</t>
  </si>
  <si>
    <t>新北大眾捷運股份有限公司、一卡通票證股份有限公司</t>
  </si>
  <si>
    <t>歐特儀股份有限公司</t>
  </si>
  <si>
    <t>開發在地型產業園區</t>
    <phoneticPr fontId="2" type="noConversion"/>
  </si>
  <si>
    <t>(1)直轄市政府</t>
    <phoneticPr fontId="2" type="noConversion"/>
  </si>
  <si>
    <t>V</t>
    <phoneticPr fontId="2" type="noConversion"/>
  </si>
  <si>
    <t>列支科目名稱</t>
    <phoneticPr fontId="2" type="noConversion"/>
  </si>
  <si>
    <t>受補、捐(獎)助
單位名稱</t>
    <phoneticPr fontId="2" type="noConversion"/>
  </si>
  <si>
    <t>擴大行動支付普及應用服務補助計畫 -新北最速Pay，逛街不Delay計畫</t>
    <phoneticPr fontId="2" type="noConversion"/>
  </si>
  <si>
    <t>台灣租車股份有限公司、台灣觀光巴士有限公司</t>
    <phoneticPr fontId="2" type="noConversion"/>
  </si>
  <si>
    <t>依據「經濟部協助產業創新活動補助獎勵及輔導辦法」辦理。</t>
    <phoneticPr fontId="2" type="noConversion"/>
  </si>
  <si>
    <t>已執行完畢，惟分項尚需辦理驗收及結案。</t>
    <phoneticPr fontId="2" type="noConversion"/>
  </si>
  <si>
    <t>因疫情影響招商作業，無法達成規定之結案條件，爰辦理展延。</t>
    <phoneticPr fontId="2" type="noConversion"/>
  </si>
  <si>
    <t>小計</t>
    <phoneticPr fontId="2" type="noConversion"/>
  </si>
  <si>
    <t>老虎網路科技股份有限公司</t>
    <phoneticPr fontId="2" type="noConversion"/>
  </si>
  <si>
    <t>計畫變更及部分工程及採購案發包延宕，致整體計畫無法如期完成。</t>
    <phoneticPr fontId="2" type="noConversion"/>
  </si>
  <si>
    <t>計畫變更，原已簽約項目因應辦理擴充及受疫情影響順延期程，致整體計畫無法如期完成。</t>
    <phoneticPr fontId="2" type="noConversion"/>
  </si>
  <si>
    <t>工程發包延宕，
致整體計畫無法如期完成。</t>
    <phoneticPr fontId="2" type="noConversion"/>
  </si>
  <si>
    <t>工程發包延宕，及相關場域推廣行銷及活動需待工程完竣方能辦理，致整體計畫無法如期完成。</t>
    <phoneticPr fontId="2" type="noConversion"/>
  </si>
  <si>
    <t>工程決標延宕，後續辦理設計變更，致整體計畫無法如期完成。</t>
    <phoneticPr fontId="2" type="noConversion"/>
  </si>
  <si>
    <t>工程落後，致整體計畫無法如期完成。</t>
    <phoneticPr fontId="2" type="noConversion"/>
  </si>
  <si>
    <t>園區報編程序耗時，及工程因實際施工影響無法如期完工，致整體計畫無法如期完成。</t>
    <phoneticPr fontId="2" type="noConversion"/>
  </si>
  <si>
    <t>工程已竣工，惟尚未完成驗收及相關行政程序。</t>
    <phoneticPr fontId="2" type="noConversion"/>
  </si>
  <si>
    <t>部分分項已執行完畢，惟尚需辦理驗收及結案；部分工程發包延宕，致整體計畫無法如期完成。</t>
    <phoneticPr fontId="2" type="noConversion"/>
  </si>
  <si>
    <t>重新規劃設計工程施工，致整體計畫無法如期完成。</t>
    <phoneticPr fontId="2" type="noConversion"/>
  </si>
  <si>
    <t>受規劃發包作業及工程多次流標影響，致整體計畫無法如期完成。</t>
    <phoneticPr fontId="2" type="noConversion"/>
  </si>
  <si>
    <t>臺灣行動支付股份有限公司</t>
    <phoneticPr fontId="2" type="noConversion"/>
  </si>
  <si>
    <t>愛金卡股份有限公司</t>
    <phoneticPr fontId="2" type="noConversion"/>
  </si>
  <si>
    <t>亞太電信股份有限公司</t>
    <phoneticPr fontId="2" type="noConversion"/>
  </si>
  <si>
    <t>網路家庭國際資訊股份有限公司、拍付國際資訊股份有限公司</t>
    <phoneticPr fontId="2" type="noConversion"/>
  </si>
  <si>
    <t>豐趣科技股份有限公司</t>
    <phoneticPr fontId="2" type="noConversion"/>
  </si>
  <si>
    <t>關貿網路股份有限公司</t>
    <phoneticPr fontId="2" type="noConversion"/>
  </si>
  <si>
    <t>騰雲科技服務股份有限公司</t>
    <phoneticPr fontId="2" type="noConversion"/>
  </si>
  <si>
    <t>工程發包延宕，及場域行銷推廣及招商計畫需待工程完竣方能辦理，致整體計畫無法如期完成。</t>
    <phoneticPr fontId="2" type="noConversion"/>
  </si>
  <si>
    <t>計畫變更，及受工程影響活動延後，致整體計畫無法如期完成。</t>
    <phoneticPr fontId="2" type="noConversion"/>
  </si>
  <si>
    <t>原預算1,503,069,000元，流出57,000,000元至「業務費」後為1,446,069,000元。</t>
    <phoneticPr fontId="2" type="noConversion"/>
  </si>
  <si>
    <t>原預算410,400,000元，勻支1,442,438元至「對福建省各縣之補助」後為408,957,562元。</t>
    <phoneticPr fontId="2" type="noConversion"/>
  </si>
  <si>
    <t>原預算788,669,000元，流出57,000,000元至「業務費」後為731,669,000元。</t>
    <phoneticPr fontId="2" type="noConversion"/>
  </si>
  <si>
    <t>原預算304,000,000元，由「對臺灣省各縣市之補助」勻支1,442,438元後為305,442,438元。</t>
    <phoneticPr fontId="2" type="noConversion"/>
  </si>
  <si>
    <t>原預算340,000,000元，流出7,990,000元至「業務費」後為332,010,000元。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</si>
</sst>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0_);[Red]\(#,##0\)"/>
    <numFmt numFmtId="177" formatCode="_(* #,##0.00_);_(* \(#,##0.00\);_(* &quot;-&quot;??_);_(@_)"/>
    <numFmt numFmtId="178" formatCode="_(* #,##0_);_(* \(#,##0\);_(* &quot;-&quot;??_);_(@_)"/>
    <numFmt numFmtId="179" formatCode="_-* #,##0_-;\-* #,##0_-;_-* &quot;-&quot;??_-;_-@_-"/>
  </numFmts>
  <fonts count="12">
    <font>
      <sz val="12"/>
      <name val="Times New Roman"/>
      <family val="1"/>
    </font>
    <font>
      <sz val="12"/>
      <name val="Times New Roman"/>
      <family val="1"/>
    </font>
    <font>
      <sz val="9"/>
      <name val="細明體"/>
      <family val="3"/>
      <charset val="136"/>
    </font>
    <font>
      <sz val="10"/>
      <name val="標楷體"/>
      <family val="4"/>
      <charset val="136"/>
    </font>
    <font>
      <sz val="9"/>
      <name val="標楷體"/>
      <family val="4"/>
      <charset val="136"/>
    </font>
    <font>
      <sz val="12"/>
      <color indexed="20"/>
      <name val="新細明體"/>
      <family val="1"/>
      <charset val="136"/>
    </font>
    <font>
      <b/>
      <sz val="10"/>
      <name val="標楷體"/>
      <family val="4"/>
      <charset val="136"/>
    </font>
    <font>
      <sz val="12"/>
      <name val="新細明體"/>
      <family val="1"/>
      <charset val="136"/>
    </font>
    <font>
      <sz val="12"/>
      <name val="標楷體"/>
      <family val="4"/>
      <charset val="136"/>
    </font>
    <font>
      <sz val="14"/>
      <name val="標楷體"/>
      <family val="4"/>
      <charset val="136"/>
    </font>
    <font>
      <sz val="16"/>
      <name val="標楷體"/>
      <family val="4"/>
      <charset val="136"/>
    </font>
    <font>
      <sz val="11"/>
      <name val="標楷體"/>
      <family val="4"/>
      <charset val="136"/>
    </font>
  </fonts>
  <fills count="3">
    <fill>
      <patternFill patternType="none"/>
    </fill>
    <fill>
      <patternFill patternType="gray125"/>
    </fill>
    <fill>
      <patternFill patternType="solid">
        <fgColor indexed="45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7" fillId="0" borderId="0">
      <alignment vertical="center"/>
    </xf>
    <xf numFmtId="0" fontId="7" fillId="0" borderId="0"/>
    <xf numFmtId="17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</cellStyleXfs>
  <cellXfs count="93">
    <xf numFmtId="0" fontId="0" fillId="0" borderId="0" xfId="0"/>
    <xf numFmtId="176" fontId="3" fillId="0" borderId="1" xfId="4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left" vertical="center" wrapText="1"/>
    </xf>
    <xf numFmtId="10" fontId="3" fillId="0" borderId="1" xfId="4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left" vertical="center" wrapText="1"/>
    </xf>
    <xf numFmtId="176" fontId="6" fillId="0" borderId="1" xfId="4" applyNumberFormat="1" applyFont="1" applyFill="1" applyBorder="1" applyAlignment="1">
      <alignment horizontal="right" vertical="center" wrapText="1"/>
    </xf>
    <xf numFmtId="176" fontId="6" fillId="0" borderId="1" xfId="4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left" vertical="center" wrapText="1" shrinkToFit="1"/>
    </xf>
    <xf numFmtId="176" fontId="6" fillId="0" borderId="1" xfId="0" applyNumberFormat="1" applyFont="1" applyFill="1" applyBorder="1" applyAlignment="1">
      <alignment horizontal="right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176" fontId="3" fillId="0" borderId="0" xfId="0" applyNumberFormat="1" applyFont="1" applyFill="1" applyAlignment="1">
      <alignment horizontal="left" vertical="center" wrapText="1"/>
    </xf>
    <xf numFmtId="176" fontId="3" fillId="0" borderId="0" xfId="0" applyNumberFormat="1" applyFont="1" applyFill="1" applyAlignment="1">
      <alignment horizontal="right" vertical="center" wrapText="1"/>
    </xf>
    <xf numFmtId="176" fontId="3" fillId="0" borderId="0" xfId="4" applyNumberFormat="1" applyFont="1" applyFill="1" applyAlignment="1">
      <alignment horizontal="right" vertical="center" wrapText="1"/>
    </xf>
    <xf numFmtId="176" fontId="3" fillId="0" borderId="0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178" fontId="3" fillId="0" borderId="1" xfId="3" applyNumberFormat="1" applyFont="1" applyFill="1" applyBorder="1" applyAlignment="1">
      <alignment horizontal="center" vertical="center" wrapText="1"/>
    </xf>
    <xf numFmtId="176" fontId="3" fillId="0" borderId="0" xfId="0" applyNumberFormat="1" applyFont="1" applyFill="1" applyAlignment="1">
      <alignment horizontal="center" vertical="center" wrapText="1"/>
    </xf>
    <xf numFmtId="176" fontId="3" fillId="0" borderId="0" xfId="0" applyNumberFormat="1" applyFont="1" applyFill="1" applyBorder="1" applyAlignment="1">
      <alignment horizontal="center" vertical="center" wrapText="1"/>
    </xf>
    <xf numFmtId="176" fontId="6" fillId="0" borderId="6" xfId="0" applyNumberFormat="1" applyFont="1" applyFill="1" applyBorder="1" applyAlignment="1">
      <alignment horizontal="right" vertical="center" wrapText="1"/>
    </xf>
    <xf numFmtId="176" fontId="6" fillId="0" borderId="0" xfId="0" applyNumberFormat="1" applyFont="1" applyFill="1" applyAlignment="1">
      <alignment horizontal="center" vertical="center" wrapText="1"/>
    </xf>
    <xf numFmtId="176" fontId="6" fillId="0" borderId="0" xfId="0" applyNumberFormat="1" applyFont="1" applyFill="1" applyAlignment="1">
      <alignment horizontal="right" vertical="center" wrapText="1"/>
    </xf>
    <xf numFmtId="176" fontId="6" fillId="0" borderId="1" xfId="0" applyNumberFormat="1" applyFont="1" applyFill="1" applyBorder="1" applyAlignment="1">
      <alignment horizontal="left" vertical="center" wrapText="1" indent="2" shrinkToFit="1"/>
    </xf>
    <xf numFmtId="176" fontId="6" fillId="0" borderId="1" xfId="0" applyNumberFormat="1" applyFont="1" applyFill="1" applyBorder="1" applyAlignment="1">
      <alignment horizontal="left" vertical="center" wrapText="1" indent="1"/>
    </xf>
    <xf numFmtId="176" fontId="6" fillId="0" borderId="0" xfId="0" applyNumberFormat="1" applyFont="1" applyFill="1" applyBorder="1" applyAlignment="1">
      <alignment horizontal="right" vertical="center" wrapText="1"/>
    </xf>
    <xf numFmtId="176" fontId="6" fillId="0" borderId="0" xfId="0" applyNumberFormat="1" applyFont="1" applyFill="1" applyBorder="1" applyAlignment="1">
      <alignment horizontal="center" vertical="center" wrapText="1"/>
    </xf>
    <xf numFmtId="176" fontId="6" fillId="0" borderId="0" xfId="4" applyNumberFormat="1" applyFont="1" applyFill="1" applyAlignment="1">
      <alignment horizontal="right" vertical="center" wrapText="1"/>
    </xf>
    <xf numFmtId="176" fontId="3" fillId="0" borderId="0" xfId="3" applyNumberFormat="1" applyFont="1" applyFill="1" applyAlignment="1">
      <alignment horizontal="right" vertical="center" wrapText="1"/>
    </xf>
    <xf numFmtId="176" fontId="3" fillId="0" borderId="0" xfId="0" applyNumberFormat="1" applyFont="1" applyFill="1" applyAlignment="1">
      <alignment horizontal="left" vertical="center"/>
    </xf>
    <xf numFmtId="176" fontId="3" fillId="0" borderId="0" xfId="0" applyNumberFormat="1" applyFont="1" applyFill="1" applyAlignment="1">
      <alignment horizontal="right" vertical="center"/>
    </xf>
    <xf numFmtId="176" fontId="3" fillId="0" borderId="0" xfId="4" applyNumberFormat="1" applyFont="1" applyFill="1" applyAlignment="1">
      <alignment horizontal="right" vertical="center"/>
    </xf>
    <xf numFmtId="176" fontId="3" fillId="0" borderId="0" xfId="0" applyNumberFormat="1" applyFont="1" applyFill="1" applyBorder="1" applyAlignment="1">
      <alignment horizontal="right" vertical="center"/>
    </xf>
    <xf numFmtId="176" fontId="3" fillId="0" borderId="0" xfId="0" applyNumberFormat="1" applyFont="1" applyFill="1" applyBorder="1" applyAlignment="1">
      <alignment horizontal="center" vertical="center"/>
    </xf>
    <xf numFmtId="176" fontId="3" fillId="0" borderId="0" xfId="0" applyNumberFormat="1" applyFont="1" applyFill="1" applyAlignment="1">
      <alignment horizontal="left" vertical="center" indent="2"/>
    </xf>
    <xf numFmtId="176" fontId="3" fillId="0" borderId="0" xfId="0" applyNumberFormat="1" applyFont="1" applyFill="1" applyAlignment="1">
      <alignment horizontal="left" vertical="top" indent="2"/>
    </xf>
    <xf numFmtId="176" fontId="3" fillId="0" borderId="0" xfId="4" applyNumberFormat="1" applyFont="1" applyFill="1" applyAlignment="1">
      <alignment horizontal="left" vertical="center" indent="2"/>
    </xf>
    <xf numFmtId="176" fontId="3" fillId="0" borderId="0" xfId="0" applyNumberFormat="1" applyFont="1" applyFill="1" applyBorder="1" applyAlignment="1">
      <alignment horizontal="left" vertical="center" indent="2"/>
    </xf>
    <xf numFmtId="176" fontId="3" fillId="0" borderId="0" xfId="3" applyNumberFormat="1" applyFont="1" applyFill="1" applyAlignment="1">
      <alignment horizontal="left" vertical="center" indent="2"/>
    </xf>
    <xf numFmtId="176" fontId="3" fillId="0" borderId="0" xfId="0" applyNumberFormat="1" applyFont="1" applyFill="1" applyAlignment="1">
      <alignment horizontal="left" vertical="center" indent="3"/>
    </xf>
    <xf numFmtId="176" fontId="3" fillId="0" borderId="0" xfId="3" applyNumberFormat="1" applyFont="1" applyFill="1" applyAlignment="1">
      <alignment horizontal="right" vertical="center"/>
    </xf>
    <xf numFmtId="179" fontId="6" fillId="0" borderId="1" xfId="3" applyNumberFormat="1" applyFont="1" applyFill="1" applyBorder="1" applyAlignment="1">
      <alignment horizontal="center" vertical="center" wrapText="1"/>
    </xf>
    <xf numFmtId="0" fontId="10" fillId="0" borderId="0" xfId="0" applyNumberFormat="1" applyFont="1" applyFill="1" applyAlignment="1">
      <alignment horizontal="center" vertical="center" wrapText="1"/>
    </xf>
    <xf numFmtId="0" fontId="10" fillId="0" borderId="0" xfId="4" applyNumberFormat="1" applyFont="1" applyFill="1" applyAlignment="1">
      <alignment horizontal="center" vertical="center" wrapText="1"/>
    </xf>
    <xf numFmtId="0" fontId="10" fillId="0" borderId="0" xfId="0" applyNumberFormat="1" applyFont="1" applyFill="1" applyBorder="1" applyAlignment="1">
      <alignment horizontal="center" vertical="center" wrapText="1"/>
    </xf>
    <xf numFmtId="0" fontId="10" fillId="0" borderId="0" xfId="0" applyNumberFormat="1" applyFont="1" applyFill="1" applyAlignment="1">
      <alignment horizontal="center" vertical="center"/>
    </xf>
    <xf numFmtId="0" fontId="11" fillId="0" borderId="0" xfId="0" applyNumberFormat="1" applyFont="1" applyFill="1" applyAlignment="1">
      <alignment horizontal="right" vertical="center" wrapText="1"/>
    </xf>
    <xf numFmtId="0" fontId="11" fillId="0" borderId="0" xfId="0" applyNumberFormat="1" applyFont="1" applyFill="1" applyBorder="1" applyAlignment="1">
      <alignment horizontal="center" vertical="center" wrapText="1"/>
    </xf>
    <xf numFmtId="0" fontId="9" fillId="0" borderId="0" xfId="0" applyNumberFormat="1" applyFont="1" applyFill="1" applyAlignment="1">
      <alignment horizontal="center" vertical="center" wrapText="1"/>
    </xf>
    <xf numFmtId="0" fontId="9" fillId="0" borderId="0" xfId="0" applyNumberFormat="1" applyFont="1" applyFill="1" applyAlignment="1">
      <alignment horizontal="center" vertical="center"/>
    </xf>
    <xf numFmtId="0" fontId="9" fillId="0" borderId="0" xfId="0" applyNumberFormat="1" applyFont="1" applyFill="1" applyBorder="1" applyAlignment="1">
      <alignment horizontal="center" vertical="center" wrapText="1"/>
    </xf>
    <xf numFmtId="0" fontId="11" fillId="0" borderId="0" xfId="0" applyNumberFormat="1" applyFont="1" applyFill="1" applyBorder="1" applyAlignment="1">
      <alignment horizontal="right" vertical="center" wrapText="1"/>
    </xf>
    <xf numFmtId="0" fontId="11" fillId="0" borderId="0" xfId="0" applyNumberFormat="1" applyFont="1" applyFill="1" applyBorder="1" applyAlignment="1">
      <alignment horizontal="left" vertical="center" wrapText="1"/>
    </xf>
    <xf numFmtId="0" fontId="11" fillId="0" borderId="0" xfId="3" applyNumberFormat="1" applyFont="1" applyFill="1" applyBorder="1" applyAlignment="1">
      <alignment horizontal="right" vertical="center" wrapText="1"/>
    </xf>
    <xf numFmtId="0" fontId="11" fillId="0" borderId="0" xfId="4" applyNumberFormat="1" applyFont="1" applyFill="1" applyBorder="1" applyAlignment="1">
      <alignment horizontal="right" vertical="center" wrapText="1"/>
    </xf>
    <xf numFmtId="0" fontId="11" fillId="0" borderId="7" xfId="4" applyNumberFormat="1" applyFont="1" applyFill="1" applyBorder="1" applyAlignment="1">
      <alignment horizontal="right" vertical="center" wrapText="1"/>
    </xf>
    <xf numFmtId="0" fontId="11" fillId="0" borderId="0" xfId="4" applyNumberFormat="1" applyFont="1" applyFill="1" applyBorder="1" applyAlignment="1">
      <alignment horizontal="center" vertical="center" wrapText="1"/>
    </xf>
    <xf numFmtId="0" fontId="6" fillId="0" borderId="1" xfId="4" applyNumberFormat="1" applyFont="1" applyFill="1" applyBorder="1" applyAlignment="1">
      <alignment horizontal="center" vertical="center" wrapText="1"/>
    </xf>
    <xf numFmtId="176" fontId="3" fillId="0" borderId="0" xfId="4" applyNumberFormat="1" applyFont="1" applyFill="1" applyAlignment="1">
      <alignment horizontal="center" vertical="center" wrapText="1"/>
    </xf>
    <xf numFmtId="176" fontId="3" fillId="0" borderId="0" xfId="4" applyNumberFormat="1" applyFont="1" applyFill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179" fontId="3" fillId="0" borderId="1" xfId="3" applyNumberFormat="1" applyFont="1" applyFill="1" applyBorder="1" applyAlignment="1">
      <alignment horizontal="center" vertical="center" wrapText="1"/>
    </xf>
    <xf numFmtId="0" fontId="3" fillId="0" borderId="1" xfId="4" applyNumberFormat="1" applyFont="1" applyFill="1" applyBorder="1" applyAlignment="1">
      <alignment horizontal="center" vertical="center" wrapText="1"/>
    </xf>
    <xf numFmtId="176" fontId="3" fillId="0" borderId="1" xfId="4" applyNumberFormat="1" applyFont="1" applyFill="1" applyBorder="1" applyAlignment="1">
      <alignment horizontal="left" vertical="center" wrapText="1"/>
    </xf>
    <xf numFmtId="176" fontId="6" fillId="0" borderId="1" xfId="4" applyNumberFormat="1" applyFont="1" applyFill="1" applyBorder="1" applyAlignment="1">
      <alignment horizontal="left" vertical="center" wrapText="1"/>
    </xf>
    <xf numFmtId="0" fontId="8" fillId="0" borderId="0" xfId="4" applyNumberFormat="1" applyFont="1" applyFill="1" applyBorder="1" applyAlignment="1">
      <alignment horizontal="right" vertical="center"/>
    </xf>
    <xf numFmtId="176" fontId="3" fillId="0" borderId="1" xfId="4" applyNumberFormat="1" applyFont="1" applyFill="1" applyBorder="1" applyAlignment="1">
      <alignment horizontal="center" vertical="center" wrapText="1"/>
    </xf>
    <xf numFmtId="176" fontId="3" fillId="0" borderId="0" xfId="0" applyNumberFormat="1" applyFont="1" applyFill="1" applyAlignment="1">
      <alignment horizontal="left" vertical="top"/>
    </xf>
    <xf numFmtId="0" fontId="3" fillId="0" borderId="1" xfId="3" applyNumberFormat="1" applyFont="1" applyFill="1" applyBorder="1" applyAlignment="1">
      <alignment horizontal="distributed" vertical="center" wrapText="1" indent="1"/>
    </xf>
    <xf numFmtId="176" fontId="3" fillId="0" borderId="1" xfId="3" applyNumberFormat="1" applyFont="1" applyFill="1" applyBorder="1" applyAlignment="1">
      <alignment horizontal="distributed" vertical="center" wrapText="1" indent="1"/>
    </xf>
    <xf numFmtId="176" fontId="3" fillId="0" borderId="1" xfId="4" applyNumberFormat="1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distributed" vertical="center" wrapText="1" indent="8"/>
    </xf>
    <xf numFmtId="176" fontId="3" fillId="0" borderId="2" xfId="0" applyNumberFormat="1" applyFont="1" applyFill="1" applyBorder="1" applyAlignment="1">
      <alignment horizontal="distributed" vertical="center" wrapText="1" indent="8"/>
    </xf>
    <xf numFmtId="176" fontId="3" fillId="0" borderId="3" xfId="0" applyNumberFormat="1" applyFont="1" applyFill="1" applyBorder="1" applyAlignment="1">
      <alignment horizontal="distributed" vertical="center" wrapText="1" indent="8"/>
    </xf>
    <xf numFmtId="176" fontId="3" fillId="0" borderId="4" xfId="0" applyNumberFormat="1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176" fontId="3" fillId="0" borderId="0" xfId="0" applyNumberFormat="1" applyFont="1" applyFill="1" applyAlignment="1">
      <alignment horizontal="left" vertical="top" wrapText="1"/>
    </xf>
    <xf numFmtId="176" fontId="3" fillId="0" borderId="0" xfId="0" applyNumberFormat="1" applyFont="1" applyFill="1" applyAlignment="1">
      <alignment horizontal="left" vertical="top"/>
    </xf>
    <xf numFmtId="176" fontId="3" fillId="0" borderId="1" xfId="3" applyNumberFormat="1" applyFont="1" applyFill="1" applyBorder="1" applyAlignment="1">
      <alignment horizontal="distributed" vertical="center" wrapText="1" indent="1"/>
    </xf>
    <xf numFmtId="176" fontId="3" fillId="0" borderId="1" xfId="4" applyNumberFormat="1" applyFont="1" applyFill="1" applyBorder="1" applyAlignment="1">
      <alignment horizontal="distributed" vertical="center" wrapText="1" indent="1"/>
    </xf>
    <xf numFmtId="176" fontId="3" fillId="0" borderId="1" xfId="4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distributed" vertical="center" wrapText="1" indent="1"/>
    </xf>
    <xf numFmtId="0" fontId="9" fillId="0" borderId="0" xfId="0" applyNumberFormat="1" applyFont="1" applyFill="1" applyBorder="1" applyAlignment="1">
      <alignment horizontal="right" vertical="center"/>
    </xf>
    <xf numFmtId="0" fontId="9" fillId="0" borderId="0" xfId="0" applyNumberFormat="1" applyFont="1" applyFill="1" applyBorder="1" applyAlignment="1">
      <alignment horizontal="left" vertical="center"/>
    </xf>
    <xf numFmtId="0" fontId="3" fillId="0" borderId="4" xfId="0" applyNumberFormat="1" applyFont="1" applyFill="1" applyBorder="1" applyAlignment="1">
      <alignment horizontal="distributed" vertical="center" wrapText="1" indent="1"/>
    </xf>
    <xf numFmtId="0" fontId="3" fillId="0" borderId="2" xfId="0" applyNumberFormat="1" applyFont="1" applyFill="1" applyBorder="1" applyAlignment="1">
      <alignment horizontal="distributed" vertical="center" wrapText="1" indent="1"/>
    </xf>
    <xf numFmtId="0" fontId="3" fillId="0" borderId="3" xfId="0" applyNumberFormat="1" applyFont="1" applyFill="1" applyBorder="1" applyAlignment="1">
      <alignment horizontal="distributed" vertical="center" wrapText="1" indent="1"/>
    </xf>
    <xf numFmtId="176" fontId="3" fillId="0" borderId="5" xfId="0" applyNumberFormat="1" applyFont="1" applyFill="1" applyBorder="1" applyAlignment="1">
      <alignment horizontal="distributed" vertical="center" wrapText="1" indent="13"/>
    </xf>
    <xf numFmtId="176" fontId="3" fillId="0" borderId="8" xfId="0" applyNumberFormat="1" applyFont="1" applyFill="1" applyBorder="1" applyAlignment="1">
      <alignment horizontal="distributed" vertical="center" wrapText="1" indent="13"/>
    </xf>
    <xf numFmtId="176" fontId="3" fillId="0" borderId="6" xfId="0" applyNumberFormat="1" applyFont="1" applyFill="1" applyBorder="1" applyAlignment="1">
      <alignment horizontal="distributed" vertical="center" wrapText="1" indent="13"/>
    </xf>
    <xf numFmtId="176" fontId="3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distributed" vertical="center" wrapText="1"/>
    </xf>
    <xf numFmtId="0" fontId="10" fillId="0" borderId="0" xfId="0" applyNumberFormat="1" applyFont="1" applyFill="1" applyBorder="1" applyAlignment="1">
      <alignment horizontal="right" vertical="center"/>
    </xf>
    <xf numFmtId="0" fontId="10" fillId="0" borderId="0" xfId="0" applyNumberFormat="1" applyFont="1" applyFill="1" applyBorder="1" applyAlignment="1">
      <alignment horizontal="left" vertical="center"/>
    </xf>
  </cellXfs>
  <cellStyles count="8">
    <cellStyle name="一般" xfId="0" builtinId="0"/>
    <cellStyle name="一般 2" xfId="1"/>
    <cellStyle name="一般 2 2" xfId="2"/>
    <cellStyle name="千分位" xfId="3" builtinId="3"/>
    <cellStyle name="百分比" xfId="4" builtinId="5"/>
    <cellStyle name="壞_101補、捐(獎)助其他政府機關或團體私人經費報告表(1020301)" xfId="5"/>
    <cellStyle name="壞_103年度補、捐(獎)助其他政府機關或團體私人經費報告表" xfId="6"/>
    <cellStyle name="壞_final_補、捐(獎)助其他政府機關或團體私人經費報告表(玉珍)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752475</xdr:colOff>
      <xdr:row>3</xdr:row>
      <xdr:rowOff>266700</xdr:rowOff>
    </xdr:from>
    <xdr:to>
      <xdr:col>21</xdr:col>
      <xdr:colOff>28575</xdr:colOff>
      <xdr:row>4</xdr:row>
      <xdr:rowOff>238125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18173700" y="1120140"/>
          <a:ext cx="0" cy="23050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/>
        <a:lstStyle/>
        <a:p>
          <a:pPr algn="l" rtl="0">
            <a:defRPr sz="1000"/>
          </a:pPr>
          <a:r>
            <a:rPr lang="zh-TW" altLang="en-US" sz="1200" b="0" i="0" u="none" strike="noStrike" baseline="0">
              <a:solidFill>
                <a:srgbClr val="000000"/>
              </a:solidFill>
              <a:latin typeface="標楷體"/>
              <a:ea typeface="標楷體"/>
            </a:rPr>
            <a:t>單位：新台幣元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64"/>
  <sheetViews>
    <sheetView tabSelected="1" view="pageBreakPreview" zoomScale="80" zoomScaleNormal="87" zoomScaleSheetLayoutView="80" workbookViewId="0">
      <selection activeCell="W1" sqref="W1:W1048576"/>
    </sheetView>
  </sheetViews>
  <sheetFormatPr defaultColWidth="9" defaultRowHeight="13.8"/>
  <cols>
    <col min="1" max="1" width="21.3984375" style="10" customWidth="1"/>
    <col min="2" max="2" width="16" style="10" customWidth="1"/>
    <col min="3" max="3" width="16.69921875" style="10" customWidth="1"/>
    <col min="4" max="5" width="16.69921875" style="26" customWidth="1"/>
    <col min="6" max="6" width="15" style="26" bestFit="1" customWidth="1"/>
    <col min="7" max="7" width="16.69921875" style="26" customWidth="1"/>
    <col min="8" max="8" width="16.69921875" style="12" customWidth="1"/>
    <col min="9" max="12" width="6.69921875" style="12" customWidth="1"/>
    <col min="13" max="13" width="13.69921875" style="12" customWidth="1"/>
    <col min="14" max="15" width="9.69921875" style="12" customWidth="1"/>
    <col min="16" max="17" width="6.59765625" style="56" hidden="1" customWidth="1"/>
    <col min="18" max="18" width="42.69921875" style="12" customWidth="1"/>
    <col min="19" max="19" width="6.69921875" style="11" hidden="1" customWidth="1"/>
    <col min="20" max="20" width="21.19921875" style="12" hidden="1" customWidth="1"/>
    <col min="21" max="21" width="30.8984375" style="12" hidden="1" customWidth="1"/>
    <col min="22" max="22" width="7.69921875" style="13" hidden="1" customWidth="1"/>
    <col min="23" max="23" width="9.69921875" style="17" customWidth="1"/>
    <col min="24" max="16384" width="9" style="11"/>
  </cols>
  <sheetData>
    <row r="1" spans="1:23" s="40" customFormat="1" ht="23.1" customHeight="1">
      <c r="A1" s="91" t="s">
        <v>101</v>
      </c>
      <c r="B1" s="91"/>
      <c r="C1" s="91"/>
      <c r="D1" s="91"/>
      <c r="E1" s="91"/>
      <c r="F1" s="91"/>
      <c r="G1" s="91"/>
      <c r="H1" s="92" t="s">
        <v>102</v>
      </c>
      <c r="I1" s="92"/>
      <c r="J1" s="92"/>
      <c r="K1" s="92"/>
      <c r="L1" s="92"/>
      <c r="M1" s="92"/>
      <c r="N1" s="92"/>
      <c r="O1" s="92"/>
      <c r="P1" s="92"/>
      <c r="Q1" s="92"/>
      <c r="R1" s="92"/>
      <c r="T1" s="41"/>
      <c r="U1" s="41"/>
      <c r="V1" s="42"/>
      <c r="W1" s="42"/>
    </row>
    <row r="2" spans="1:23" s="40" customFormat="1" ht="23.1" customHeight="1">
      <c r="A2" s="91" t="s">
        <v>22</v>
      </c>
      <c r="B2" s="91"/>
      <c r="C2" s="91"/>
      <c r="D2" s="91"/>
      <c r="E2" s="91"/>
      <c r="F2" s="91"/>
      <c r="G2" s="91"/>
      <c r="H2" s="92" t="s">
        <v>23</v>
      </c>
      <c r="I2" s="92"/>
      <c r="J2" s="92"/>
      <c r="K2" s="92"/>
      <c r="L2" s="92"/>
      <c r="M2" s="92"/>
      <c r="N2" s="92"/>
      <c r="O2" s="92"/>
      <c r="P2" s="92"/>
      <c r="Q2" s="92"/>
      <c r="R2" s="92"/>
      <c r="T2" s="41"/>
      <c r="U2" s="41"/>
      <c r="V2" s="42"/>
      <c r="W2" s="42"/>
    </row>
    <row r="3" spans="1:23" s="40" customFormat="1" ht="23.1" customHeight="1">
      <c r="A3" s="91" t="s">
        <v>21</v>
      </c>
      <c r="B3" s="91"/>
      <c r="C3" s="91"/>
      <c r="D3" s="91"/>
      <c r="E3" s="91"/>
      <c r="F3" s="91"/>
      <c r="G3" s="91"/>
      <c r="H3" s="92" t="s">
        <v>38</v>
      </c>
      <c r="I3" s="92"/>
      <c r="J3" s="92"/>
      <c r="K3" s="92"/>
      <c r="L3" s="92"/>
      <c r="M3" s="92"/>
      <c r="N3" s="92"/>
      <c r="O3" s="92"/>
      <c r="P3" s="92"/>
      <c r="Q3" s="92"/>
      <c r="R3" s="92"/>
      <c r="T3" s="43"/>
      <c r="U3" s="43"/>
      <c r="V3" s="42"/>
      <c r="W3" s="42"/>
    </row>
    <row r="4" spans="1:23" s="46" customFormat="1" ht="20.100000000000001" customHeight="1">
      <c r="A4" s="81" t="s">
        <v>103</v>
      </c>
      <c r="B4" s="81"/>
      <c r="C4" s="81"/>
      <c r="D4" s="81"/>
      <c r="E4" s="81"/>
      <c r="F4" s="81"/>
      <c r="G4" s="81"/>
      <c r="H4" s="82" t="s">
        <v>104</v>
      </c>
      <c r="I4" s="82"/>
      <c r="J4" s="82"/>
      <c r="K4" s="82"/>
      <c r="L4" s="82"/>
      <c r="M4" s="82"/>
      <c r="N4" s="82"/>
      <c r="O4" s="82"/>
      <c r="P4" s="82"/>
      <c r="Q4" s="82"/>
      <c r="R4" s="82"/>
      <c r="T4" s="47"/>
      <c r="U4" s="47"/>
      <c r="V4" s="48"/>
      <c r="W4" s="48"/>
    </row>
    <row r="5" spans="1:23" s="44" customFormat="1" ht="18" customHeight="1">
      <c r="A5" s="50"/>
      <c r="B5" s="50"/>
      <c r="C5" s="50"/>
      <c r="D5" s="51"/>
      <c r="E5" s="51"/>
      <c r="F5" s="51"/>
      <c r="G5" s="51"/>
      <c r="H5" s="52"/>
      <c r="I5" s="52"/>
      <c r="J5" s="52"/>
      <c r="K5" s="52"/>
      <c r="L5" s="52"/>
      <c r="M5" s="52"/>
      <c r="N5" s="52"/>
      <c r="O5" s="52"/>
      <c r="P5" s="54"/>
      <c r="Q5" s="54"/>
      <c r="R5" s="63" t="s">
        <v>26</v>
      </c>
      <c r="S5" s="49"/>
      <c r="T5" s="53"/>
      <c r="U5" s="53"/>
      <c r="V5" s="49"/>
      <c r="W5" s="45"/>
    </row>
    <row r="6" spans="1:23" s="16" customFormat="1" ht="30" customHeight="1">
      <c r="A6" s="80" t="s">
        <v>273</v>
      </c>
      <c r="B6" s="80" t="s">
        <v>15</v>
      </c>
      <c r="C6" s="83" t="s">
        <v>272</v>
      </c>
      <c r="D6" s="86" t="s">
        <v>16</v>
      </c>
      <c r="E6" s="87"/>
      <c r="F6" s="87"/>
      <c r="G6" s="87"/>
      <c r="H6" s="88"/>
      <c r="I6" s="89" t="s">
        <v>1</v>
      </c>
      <c r="J6" s="89"/>
      <c r="K6" s="90" t="s">
        <v>25</v>
      </c>
      <c r="L6" s="90"/>
      <c r="M6" s="80" t="s">
        <v>24</v>
      </c>
      <c r="N6" s="80" t="s">
        <v>2</v>
      </c>
      <c r="O6" s="80"/>
      <c r="P6" s="80" t="s">
        <v>3</v>
      </c>
      <c r="Q6" s="80"/>
      <c r="R6" s="69" t="s">
        <v>4</v>
      </c>
      <c r="S6" s="72" t="s">
        <v>17</v>
      </c>
      <c r="T6" s="72" t="s">
        <v>18</v>
      </c>
      <c r="U6" s="72" t="s">
        <v>5</v>
      </c>
      <c r="V6" s="72" t="s">
        <v>6</v>
      </c>
      <c r="W6" s="17"/>
    </row>
    <row r="7" spans="1:23" s="16" customFormat="1" ht="19.95" customHeight="1">
      <c r="A7" s="80"/>
      <c r="B7" s="80"/>
      <c r="C7" s="84"/>
      <c r="D7" s="77" t="s">
        <v>19</v>
      </c>
      <c r="E7" s="77" t="s">
        <v>0</v>
      </c>
      <c r="F7" s="77"/>
      <c r="G7" s="77"/>
      <c r="H7" s="78" t="s">
        <v>27</v>
      </c>
      <c r="I7" s="79" t="s">
        <v>8</v>
      </c>
      <c r="J7" s="79" t="s">
        <v>9</v>
      </c>
      <c r="K7" s="79" t="s">
        <v>10</v>
      </c>
      <c r="L7" s="79" t="s">
        <v>11</v>
      </c>
      <c r="M7" s="80"/>
      <c r="N7" s="78" t="s">
        <v>12</v>
      </c>
      <c r="O7" s="80" t="s">
        <v>100</v>
      </c>
      <c r="P7" s="78" t="s">
        <v>10</v>
      </c>
      <c r="Q7" s="78" t="s">
        <v>11</v>
      </c>
      <c r="R7" s="70"/>
      <c r="S7" s="73"/>
      <c r="T7" s="73"/>
      <c r="U7" s="73"/>
      <c r="V7" s="73"/>
      <c r="W7" s="17"/>
    </row>
    <row r="8" spans="1:23" s="16" customFormat="1" ht="27.6" customHeight="1">
      <c r="A8" s="80"/>
      <c r="B8" s="80"/>
      <c r="C8" s="85"/>
      <c r="D8" s="77"/>
      <c r="E8" s="66" t="s">
        <v>13</v>
      </c>
      <c r="F8" s="66" t="s">
        <v>14</v>
      </c>
      <c r="G8" s="67" t="s">
        <v>20</v>
      </c>
      <c r="H8" s="78"/>
      <c r="I8" s="79"/>
      <c r="J8" s="79"/>
      <c r="K8" s="79"/>
      <c r="L8" s="79"/>
      <c r="M8" s="80"/>
      <c r="N8" s="78"/>
      <c r="O8" s="80"/>
      <c r="P8" s="78"/>
      <c r="Q8" s="78"/>
      <c r="R8" s="71"/>
      <c r="S8" s="74"/>
      <c r="T8" s="74"/>
      <c r="U8" s="74"/>
      <c r="V8" s="74"/>
      <c r="W8" s="17"/>
    </row>
    <row r="9" spans="1:23" s="20" customFormat="1" ht="39.9" customHeight="1">
      <c r="A9" s="4" t="s">
        <v>36</v>
      </c>
      <c r="B9" s="7"/>
      <c r="C9" s="4"/>
      <c r="D9" s="39">
        <f>D10</f>
        <v>1446069000</v>
      </c>
      <c r="E9" s="39">
        <f t="shared" ref="E9:H9" si="0">E10</f>
        <v>819034221</v>
      </c>
      <c r="F9" s="39">
        <f t="shared" si="0"/>
        <v>569784180</v>
      </c>
      <c r="G9" s="39">
        <f t="shared" si="0"/>
        <v>1388818401</v>
      </c>
      <c r="H9" s="39">
        <f t="shared" si="0"/>
        <v>57250599</v>
      </c>
      <c r="I9" s="55"/>
      <c r="J9" s="6"/>
      <c r="K9" s="6"/>
      <c r="L9" s="6"/>
      <c r="M9" s="5"/>
      <c r="N9" s="39">
        <f t="shared" ref="N9" si="1">N10</f>
        <v>0</v>
      </c>
      <c r="O9" s="5"/>
      <c r="P9" s="6"/>
      <c r="Q9" s="6"/>
      <c r="R9" s="62" t="s">
        <v>301</v>
      </c>
      <c r="S9" s="18"/>
      <c r="T9" s="8"/>
      <c r="U9" s="8"/>
      <c r="V9" s="18"/>
      <c r="W9" s="19"/>
    </row>
    <row r="10" spans="1:23" s="20" customFormat="1" ht="24.9" customHeight="1">
      <c r="A10" s="22" t="s">
        <v>37</v>
      </c>
      <c r="B10" s="7"/>
      <c r="C10" s="4"/>
      <c r="D10" s="39">
        <f>D11+D25+D49</f>
        <v>1446069000</v>
      </c>
      <c r="E10" s="39">
        <f>E11+E25+E49</f>
        <v>819034221</v>
      </c>
      <c r="F10" s="39">
        <f>F11+F25+F49</f>
        <v>569784180</v>
      </c>
      <c r="G10" s="39">
        <f>IF((G11+G25+G49)=(E10+F10),(E10+F10),"FALSE")</f>
        <v>1388818401</v>
      </c>
      <c r="H10" s="39">
        <f>IF((H11+H25+H49)=(D10-G10),(D10-G10),"FALSE")</f>
        <v>57250599</v>
      </c>
      <c r="I10" s="39"/>
      <c r="J10" s="39"/>
      <c r="K10" s="39"/>
      <c r="L10" s="39"/>
      <c r="M10" s="39"/>
      <c r="N10" s="39">
        <f>N11+N25+N49</f>
        <v>0</v>
      </c>
      <c r="O10" s="5"/>
      <c r="P10" s="6"/>
      <c r="Q10" s="6"/>
      <c r="R10" s="62"/>
      <c r="S10" s="18"/>
      <c r="T10" s="8"/>
      <c r="U10" s="8"/>
      <c r="V10" s="18"/>
      <c r="W10" s="19"/>
    </row>
    <row r="11" spans="1:23" s="20" customFormat="1" ht="39.9" customHeight="1">
      <c r="A11" s="21" t="s">
        <v>270</v>
      </c>
      <c r="B11" s="7"/>
      <c r="C11" s="4"/>
      <c r="D11" s="39">
        <f>410400000-1442438</f>
        <v>408957562</v>
      </c>
      <c r="E11" s="39">
        <f>E13+E16+E18+E21+E24</f>
        <v>305223936</v>
      </c>
      <c r="F11" s="39">
        <f>F13+F16+F18+F21+F24</f>
        <v>59980139</v>
      </c>
      <c r="G11" s="39">
        <f>IF((G13+G16+G18+G21+G24)=(E11+F11),(E11+F11),"FALSE")</f>
        <v>365204075</v>
      </c>
      <c r="H11" s="39">
        <f>D11-G11</f>
        <v>43753487</v>
      </c>
      <c r="I11" s="39"/>
      <c r="J11" s="39"/>
      <c r="K11" s="39"/>
      <c r="L11" s="39"/>
      <c r="M11" s="39"/>
      <c r="N11" s="39">
        <f>SUM(N13+N16+N18+N21+N24)</f>
        <v>0</v>
      </c>
      <c r="O11" s="5"/>
      <c r="P11" s="6"/>
      <c r="Q11" s="6"/>
      <c r="R11" s="62" t="s">
        <v>302</v>
      </c>
      <c r="S11" s="18"/>
      <c r="T11" s="8"/>
      <c r="U11" s="8"/>
      <c r="V11" s="18"/>
      <c r="W11" s="19"/>
    </row>
    <row r="12" spans="1:23" ht="57" customHeight="1">
      <c r="A12" s="58" t="s">
        <v>40</v>
      </c>
      <c r="B12" s="2" t="s">
        <v>39</v>
      </c>
      <c r="C12" s="2" t="s">
        <v>35</v>
      </c>
      <c r="D12" s="59"/>
      <c r="E12" s="59">
        <v>8191200</v>
      </c>
      <c r="F12" s="59">
        <v>4427800</v>
      </c>
      <c r="G12" s="59">
        <f t="shared" ref="G12" si="2">SUM(E12:F12)</f>
        <v>12619000</v>
      </c>
      <c r="H12" s="59"/>
      <c r="I12" s="60"/>
      <c r="J12" s="15" t="s">
        <v>98</v>
      </c>
      <c r="K12" s="3" t="s">
        <v>98</v>
      </c>
      <c r="L12" s="64"/>
      <c r="M12" s="61" t="s">
        <v>288</v>
      </c>
      <c r="N12" s="39">
        <v>0</v>
      </c>
      <c r="O12" s="1"/>
      <c r="P12" s="64"/>
      <c r="Q12" s="64"/>
      <c r="R12" s="61" t="s">
        <v>99</v>
      </c>
    </row>
    <row r="13" spans="1:23" ht="16.05" customHeight="1">
      <c r="A13" s="14" t="s">
        <v>77</v>
      </c>
      <c r="B13" s="14"/>
      <c r="C13" s="2"/>
      <c r="D13" s="59"/>
      <c r="E13" s="59">
        <f>E12</f>
        <v>8191200</v>
      </c>
      <c r="F13" s="59">
        <f>SUM(F12:F12)</f>
        <v>4427800</v>
      </c>
      <c r="G13" s="59">
        <f>SUM(G12:G12)</f>
        <v>12619000</v>
      </c>
      <c r="H13" s="59"/>
      <c r="I13" s="59"/>
      <c r="J13" s="59"/>
      <c r="K13" s="59"/>
      <c r="L13" s="59"/>
      <c r="M13" s="59"/>
      <c r="N13" s="59">
        <f>SUM(N12:N12)</f>
        <v>0</v>
      </c>
      <c r="O13" s="1"/>
      <c r="P13" s="64"/>
      <c r="Q13" s="64"/>
      <c r="R13" s="61"/>
    </row>
    <row r="14" spans="1:23" ht="82.8">
      <c r="A14" s="58" t="s">
        <v>43</v>
      </c>
      <c r="B14" s="2" t="s">
        <v>41</v>
      </c>
      <c r="C14" s="2" t="s">
        <v>35</v>
      </c>
      <c r="D14" s="59"/>
      <c r="E14" s="59">
        <v>36868848</v>
      </c>
      <c r="F14" s="59">
        <v>28000000</v>
      </c>
      <c r="G14" s="59">
        <f t="shared" ref="G14:G23" si="3">SUM(E14:F14)</f>
        <v>64868848</v>
      </c>
      <c r="H14" s="59"/>
      <c r="I14" s="60"/>
      <c r="J14" s="15" t="s">
        <v>98</v>
      </c>
      <c r="K14" s="3" t="s">
        <v>98</v>
      </c>
      <c r="L14" s="64"/>
      <c r="M14" s="61" t="s">
        <v>282</v>
      </c>
      <c r="N14" s="39">
        <v>0</v>
      </c>
      <c r="O14" s="1"/>
      <c r="P14" s="64"/>
      <c r="Q14" s="64"/>
      <c r="R14" s="61" t="s">
        <v>99</v>
      </c>
    </row>
    <row r="15" spans="1:23" ht="57" customHeight="1">
      <c r="A15" s="58" t="s">
        <v>43</v>
      </c>
      <c r="B15" s="2" t="s">
        <v>42</v>
      </c>
      <c r="C15" s="2" t="s">
        <v>35</v>
      </c>
      <c r="D15" s="59"/>
      <c r="E15" s="59">
        <v>16498996</v>
      </c>
      <c r="F15" s="59">
        <v>2128585</v>
      </c>
      <c r="G15" s="59">
        <f t="shared" si="3"/>
        <v>18627581</v>
      </c>
      <c r="H15" s="59"/>
      <c r="I15" s="60"/>
      <c r="J15" s="15" t="s">
        <v>98</v>
      </c>
      <c r="K15" s="3" t="s">
        <v>98</v>
      </c>
      <c r="L15" s="64"/>
      <c r="M15" s="61" t="s">
        <v>277</v>
      </c>
      <c r="N15" s="39">
        <v>0</v>
      </c>
      <c r="O15" s="1"/>
      <c r="P15" s="64"/>
      <c r="Q15" s="64"/>
      <c r="R15" s="61" t="s">
        <v>99</v>
      </c>
    </row>
    <row r="16" spans="1:23" ht="16.05" customHeight="1">
      <c r="A16" s="14" t="s">
        <v>78</v>
      </c>
      <c r="B16" s="14"/>
      <c r="C16" s="2"/>
      <c r="D16" s="59"/>
      <c r="E16" s="59">
        <f>SUM(E14:E15)</f>
        <v>53367844</v>
      </c>
      <c r="F16" s="59">
        <f>SUM(F14:F15)</f>
        <v>30128585</v>
      </c>
      <c r="G16" s="59">
        <f>SUM(G14:G15)</f>
        <v>83496429</v>
      </c>
      <c r="H16" s="59"/>
      <c r="I16" s="59"/>
      <c r="J16" s="59"/>
      <c r="K16" s="59"/>
      <c r="L16" s="59"/>
      <c r="M16" s="59"/>
      <c r="N16" s="59">
        <f>SUM(N14:N15)</f>
        <v>0</v>
      </c>
      <c r="O16" s="1"/>
      <c r="P16" s="64"/>
      <c r="Q16" s="64"/>
      <c r="R16" s="61"/>
    </row>
    <row r="17" spans="1:23" ht="57" customHeight="1">
      <c r="A17" s="58" t="s">
        <v>92</v>
      </c>
      <c r="B17" s="2" t="s">
        <v>44</v>
      </c>
      <c r="C17" s="2" t="s">
        <v>35</v>
      </c>
      <c r="D17" s="59"/>
      <c r="E17" s="59">
        <v>51173976</v>
      </c>
      <c r="F17" s="59">
        <v>0</v>
      </c>
      <c r="G17" s="59">
        <f t="shared" si="3"/>
        <v>51173976</v>
      </c>
      <c r="H17" s="59"/>
      <c r="I17" s="15" t="s">
        <v>98</v>
      </c>
      <c r="J17" s="15"/>
      <c r="K17" s="3" t="s">
        <v>98</v>
      </c>
      <c r="L17" s="64"/>
      <c r="M17" s="61"/>
      <c r="N17" s="39">
        <v>0</v>
      </c>
      <c r="O17" s="1"/>
      <c r="P17" s="64"/>
      <c r="Q17" s="64"/>
      <c r="R17" s="61" t="s">
        <v>99</v>
      </c>
    </row>
    <row r="18" spans="1:23" ht="16.05" customHeight="1">
      <c r="A18" s="14" t="s">
        <v>93</v>
      </c>
      <c r="B18" s="14"/>
      <c r="C18" s="2"/>
      <c r="D18" s="59"/>
      <c r="E18" s="59">
        <f>E17</f>
        <v>51173976</v>
      </c>
      <c r="F18" s="59">
        <f>SUM(F17:F17)</f>
        <v>0</v>
      </c>
      <c r="G18" s="59">
        <f>SUM(G17:G17)</f>
        <v>51173976</v>
      </c>
      <c r="H18" s="59"/>
      <c r="I18" s="59"/>
      <c r="J18" s="59"/>
      <c r="K18" s="59"/>
      <c r="L18" s="59"/>
      <c r="M18" s="59"/>
      <c r="N18" s="59">
        <f>SUM(N17:N17)</f>
        <v>0</v>
      </c>
      <c r="O18" s="1"/>
      <c r="P18" s="64"/>
      <c r="Q18" s="64"/>
      <c r="R18" s="61"/>
    </row>
    <row r="19" spans="1:23" ht="57" customHeight="1">
      <c r="A19" s="58" t="s">
        <v>94</v>
      </c>
      <c r="B19" s="2" t="s">
        <v>45</v>
      </c>
      <c r="C19" s="2" t="s">
        <v>35</v>
      </c>
      <c r="D19" s="59"/>
      <c r="E19" s="59">
        <v>53730603</v>
      </c>
      <c r="F19" s="59">
        <v>0</v>
      </c>
      <c r="G19" s="59">
        <f t="shared" si="3"/>
        <v>53730603</v>
      </c>
      <c r="H19" s="59"/>
      <c r="I19" s="15" t="s">
        <v>98</v>
      </c>
      <c r="J19" s="15"/>
      <c r="K19" s="3" t="s">
        <v>98</v>
      </c>
      <c r="L19" s="64"/>
      <c r="M19" s="61"/>
      <c r="N19" s="39">
        <v>0</v>
      </c>
      <c r="O19" s="1"/>
      <c r="P19" s="64"/>
      <c r="Q19" s="64"/>
      <c r="R19" s="61" t="s">
        <v>99</v>
      </c>
    </row>
    <row r="20" spans="1:23" ht="57" customHeight="1">
      <c r="A20" s="58" t="s">
        <v>94</v>
      </c>
      <c r="B20" s="2" t="s">
        <v>46</v>
      </c>
      <c r="C20" s="2" t="s">
        <v>35</v>
      </c>
      <c r="D20" s="59"/>
      <c r="E20" s="59">
        <v>30683048</v>
      </c>
      <c r="F20" s="59">
        <v>2517392</v>
      </c>
      <c r="G20" s="59">
        <f t="shared" si="3"/>
        <v>33200440</v>
      </c>
      <c r="H20" s="59"/>
      <c r="I20" s="60"/>
      <c r="J20" s="15" t="s">
        <v>98</v>
      </c>
      <c r="K20" s="3" t="s">
        <v>98</v>
      </c>
      <c r="L20" s="64"/>
      <c r="M20" s="61" t="s">
        <v>277</v>
      </c>
      <c r="N20" s="39">
        <v>0</v>
      </c>
      <c r="O20" s="1"/>
      <c r="P20" s="64"/>
      <c r="Q20" s="64"/>
      <c r="R20" s="61" t="s">
        <v>99</v>
      </c>
    </row>
    <row r="21" spans="1:23" ht="16.05" customHeight="1">
      <c r="A21" s="14" t="s">
        <v>95</v>
      </c>
      <c r="B21" s="14"/>
      <c r="C21" s="2"/>
      <c r="D21" s="59"/>
      <c r="E21" s="59">
        <f>SUM(E19:E20)</f>
        <v>84413651</v>
      </c>
      <c r="F21" s="59">
        <f>SUM(F19:F20)</f>
        <v>2517392</v>
      </c>
      <c r="G21" s="59">
        <f>SUM(G19:G20)</f>
        <v>86931043</v>
      </c>
      <c r="H21" s="59"/>
      <c r="I21" s="59"/>
      <c r="J21" s="59"/>
      <c r="K21" s="59"/>
      <c r="L21" s="59"/>
      <c r="M21" s="59"/>
      <c r="N21" s="59">
        <f>SUM(N19:N20)</f>
        <v>0</v>
      </c>
      <c r="O21" s="1"/>
      <c r="P21" s="64"/>
      <c r="Q21" s="64"/>
      <c r="R21" s="61"/>
    </row>
    <row r="22" spans="1:23" ht="57" customHeight="1">
      <c r="A22" s="58" t="s">
        <v>49</v>
      </c>
      <c r="B22" s="2" t="s">
        <v>47</v>
      </c>
      <c r="C22" s="2" t="s">
        <v>35</v>
      </c>
      <c r="D22" s="59"/>
      <c r="E22" s="59">
        <v>45589292</v>
      </c>
      <c r="F22" s="59">
        <v>2662360</v>
      </c>
      <c r="G22" s="59">
        <f t="shared" si="3"/>
        <v>48251652</v>
      </c>
      <c r="H22" s="59"/>
      <c r="I22" s="60"/>
      <c r="J22" s="15" t="s">
        <v>98</v>
      </c>
      <c r="K22" s="3" t="s">
        <v>98</v>
      </c>
      <c r="L22" s="64"/>
      <c r="M22" s="61" t="s">
        <v>277</v>
      </c>
      <c r="N22" s="39">
        <v>0</v>
      </c>
      <c r="O22" s="1"/>
      <c r="P22" s="64"/>
      <c r="Q22" s="64"/>
      <c r="R22" s="61" t="s">
        <v>99</v>
      </c>
    </row>
    <row r="23" spans="1:23" ht="57" customHeight="1">
      <c r="A23" s="58" t="s">
        <v>49</v>
      </c>
      <c r="B23" s="2" t="s">
        <v>48</v>
      </c>
      <c r="C23" s="2" t="s">
        <v>35</v>
      </c>
      <c r="D23" s="59"/>
      <c r="E23" s="59">
        <v>62487973</v>
      </c>
      <c r="F23" s="59">
        <v>20244002</v>
      </c>
      <c r="G23" s="59">
        <f t="shared" si="3"/>
        <v>82731975</v>
      </c>
      <c r="H23" s="59"/>
      <c r="I23" s="60"/>
      <c r="J23" s="15" t="s">
        <v>98</v>
      </c>
      <c r="K23" s="3" t="s">
        <v>98</v>
      </c>
      <c r="L23" s="64"/>
      <c r="M23" s="61" t="s">
        <v>283</v>
      </c>
      <c r="N23" s="39">
        <v>0</v>
      </c>
      <c r="O23" s="1"/>
      <c r="P23" s="64"/>
      <c r="Q23" s="64"/>
      <c r="R23" s="61" t="s">
        <v>99</v>
      </c>
    </row>
    <row r="24" spans="1:23" ht="16.05" customHeight="1">
      <c r="A24" s="14" t="s">
        <v>79</v>
      </c>
      <c r="B24" s="14"/>
      <c r="C24" s="2"/>
      <c r="D24" s="59"/>
      <c r="E24" s="59">
        <f>SUM(E22:E23)</f>
        <v>108077265</v>
      </c>
      <c r="F24" s="59">
        <f>SUM(F22:F23)</f>
        <v>22906362</v>
      </c>
      <c r="G24" s="59">
        <f>SUM(G22:G23)</f>
        <v>130983627</v>
      </c>
      <c r="H24" s="59"/>
      <c r="I24" s="59"/>
      <c r="J24" s="59"/>
      <c r="K24" s="59"/>
      <c r="L24" s="59"/>
      <c r="M24" s="59"/>
      <c r="N24" s="59">
        <f>SUM(N22:N23)</f>
        <v>0</v>
      </c>
      <c r="O24" s="1"/>
      <c r="P24" s="64"/>
      <c r="Q24" s="64"/>
      <c r="R24" s="61"/>
    </row>
    <row r="25" spans="1:23" s="20" customFormat="1" ht="39.9" customHeight="1">
      <c r="A25" s="21" t="s">
        <v>96</v>
      </c>
      <c r="B25" s="7"/>
      <c r="C25" s="4"/>
      <c r="D25" s="39">
        <f>788669000-57000000</f>
        <v>731669000</v>
      </c>
      <c r="E25" s="39">
        <f t="shared" ref="E25:F25" si="4">E27+E29+E31+E33+E36+E38+E41+E44+E46+E48</f>
        <v>445868794</v>
      </c>
      <c r="F25" s="39">
        <f t="shared" si="4"/>
        <v>272303094</v>
      </c>
      <c r="G25" s="39">
        <f>IF((G27+G29+G31+G33+G36+G38+G41+G44+G46+G48)=(E25+F25),(E25+F25),"FALSE")</f>
        <v>718171888</v>
      </c>
      <c r="H25" s="39">
        <f>D25-G25</f>
        <v>13497112</v>
      </c>
      <c r="I25" s="39"/>
      <c r="J25" s="39"/>
      <c r="K25" s="39"/>
      <c r="L25" s="39"/>
      <c r="M25" s="39"/>
      <c r="N25" s="39">
        <f>SUM(N27+N29+N31+N33+N36+N38+N41+N44+N46+N48)</f>
        <v>0</v>
      </c>
      <c r="O25" s="5"/>
      <c r="P25" s="6"/>
      <c r="Q25" s="6"/>
      <c r="R25" s="62" t="s">
        <v>303</v>
      </c>
      <c r="S25" s="18"/>
      <c r="T25" s="8"/>
      <c r="U25" s="8"/>
      <c r="V25" s="18"/>
      <c r="W25" s="19"/>
    </row>
    <row r="26" spans="1:23" ht="69">
      <c r="A26" s="58" t="s">
        <v>61</v>
      </c>
      <c r="B26" s="2" t="s">
        <v>60</v>
      </c>
      <c r="C26" s="2" t="s">
        <v>35</v>
      </c>
      <c r="D26" s="59"/>
      <c r="E26" s="59">
        <v>33196520</v>
      </c>
      <c r="F26" s="59">
        <v>32294206</v>
      </c>
      <c r="G26" s="59">
        <f t="shared" ref="G26:G47" si="5">SUM(E26:F26)</f>
        <v>65490726</v>
      </c>
      <c r="H26" s="59"/>
      <c r="I26" s="60"/>
      <c r="J26" s="15" t="s">
        <v>98</v>
      </c>
      <c r="K26" s="3" t="s">
        <v>98</v>
      </c>
      <c r="L26" s="64"/>
      <c r="M26" s="61" t="s">
        <v>281</v>
      </c>
      <c r="N26" s="39">
        <v>0</v>
      </c>
      <c r="O26" s="1"/>
      <c r="P26" s="64"/>
      <c r="Q26" s="64"/>
      <c r="R26" s="61" t="s">
        <v>99</v>
      </c>
    </row>
    <row r="27" spans="1:23" ht="16.05" customHeight="1">
      <c r="A27" s="14" t="s">
        <v>80</v>
      </c>
      <c r="B27" s="14"/>
      <c r="C27" s="2"/>
      <c r="D27" s="59"/>
      <c r="E27" s="59">
        <f>SUM(E26:E26)</f>
        <v>33196520</v>
      </c>
      <c r="F27" s="59">
        <f>SUM(F26:F26)</f>
        <v>32294206</v>
      </c>
      <c r="G27" s="59">
        <f>SUM(G26:G26)</f>
        <v>65490726</v>
      </c>
      <c r="H27" s="59"/>
      <c r="I27" s="59"/>
      <c r="J27" s="59"/>
      <c r="K27" s="59"/>
      <c r="L27" s="59"/>
      <c r="M27" s="59"/>
      <c r="N27" s="59">
        <f>SUM(N26:N26)</f>
        <v>0</v>
      </c>
      <c r="O27" s="1"/>
      <c r="P27" s="64"/>
      <c r="Q27" s="64"/>
      <c r="R27" s="61"/>
    </row>
    <row r="28" spans="1:23" ht="82.8">
      <c r="A28" s="58" t="s">
        <v>50</v>
      </c>
      <c r="B28" s="2" t="s">
        <v>62</v>
      </c>
      <c r="C28" s="2" t="s">
        <v>35</v>
      </c>
      <c r="D28" s="59"/>
      <c r="E28" s="59">
        <v>41603504</v>
      </c>
      <c r="F28" s="59">
        <v>21689294</v>
      </c>
      <c r="G28" s="59">
        <f t="shared" si="5"/>
        <v>63292798</v>
      </c>
      <c r="H28" s="59"/>
      <c r="I28" s="60"/>
      <c r="J28" s="15" t="s">
        <v>98</v>
      </c>
      <c r="K28" s="3" t="s">
        <v>98</v>
      </c>
      <c r="L28" s="64"/>
      <c r="M28" s="61" t="s">
        <v>284</v>
      </c>
      <c r="N28" s="39">
        <v>0</v>
      </c>
      <c r="O28" s="1"/>
      <c r="P28" s="64"/>
      <c r="Q28" s="64"/>
      <c r="R28" s="61" t="s">
        <v>99</v>
      </c>
    </row>
    <row r="29" spans="1:23" ht="16.05" customHeight="1">
      <c r="A29" s="14" t="s">
        <v>81</v>
      </c>
      <c r="B29" s="14"/>
      <c r="C29" s="2"/>
      <c r="D29" s="59"/>
      <c r="E29" s="59">
        <f>E28</f>
        <v>41603504</v>
      </c>
      <c r="F29" s="59">
        <f>SUM(F28:F28)</f>
        <v>21689294</v>
      </c>
      <c r="G29" s="59">
        <f>SUM(G28:G28)</f>
        <v>63292798</v>
      </c>
      <c r="H29" s="59"/>
      <c r="I29" s="59"/>
      <c r="J29" s="59"/>
      <c r="K29" s="59"/>
      <c r="L29" s="59"/>
      <c r="M29" s="59"/>
      <c r="N29" s="59">
        <f>SUM(N28:N28)</f>
        <v>0</v>
      </c>
      <c r="O29" s="1"/>
      <c r="P29" s="64"/>
      <c r="Q29" s="64"/>
      <c r="R29" s="61"/>
    </row>
    <row r="30" spans="1:23" ht="57" customHeight="1">
      <c r="A30" s="58" t="s">
        <v>51</v>
      </c>
      <c r="B30" s="2" t="s">
        <v>63</v>
      </c>
      <c r="C30" s="2" t="s">
        <v>35</v>
      </c>
      <c r="D30" s="59"/>
      <c r="E30" s="59">
        <v>41090700</v>
      </c>
      <c r="F30" s="59">
        <v>0</v>
      </c>
      <c r="G30" s="59">
        <f t="shared" si="5"/>
        <v>41090700</v>
      </c>
      <c r="H30" s="59"/>
      <c r="I30" s="15" t="s">
        <v>98</v>
      </c>
      <c r="J30" s="15"/>
      <c r="K30" s="3" t="s">
        <v>98</v>
      </c>
      <c r="L30" s="64"/>
      <c r="M30" s="61"/>
      <c r="N30" s="39">
        <v>0</v>
      </c>
      <c r="O30" s="1"/>
      <c r="P30" s="64"/>
      <c r="Q30" s="64"/>
      <c r="R30" s="61" t="s">
        <v>99</v>
      </c>
    </row>
    <row r="31" spans="1:23" ht="16.05" customHeight="1">
      <c r="A31" s="14" t="s">
        <v>82</v>
      </c>
      <c r="B31" s="14"/>
      <c r="C31" s="2"/>
      <c r="D31" s="59"/>
      <c r="E31" s="59">
        <f>E30</f>
        <v>41090700</v>
      </c>
      <c r="F31" s="59">
        <f t="shared" ref="F31:N31" si="6">F30</f>
        <v>0</v>
      </c>
      <c r="G31" s="59">
        <f t="shared" si="6"/>
        <v>41090700</v>
      </c>
      <c r="H31" s="59"/>
      <c r="I31" s="59"/>
      <c r="J31" s="59"/>
      <c r="K31" s="59"/>
      <c r="L31" s="59"/>
      <c r="M31" s="59"/>
      <c r="N31" s="59">
        <f t="shared" si="6"/>
        <v>0</v>
      </c>
      <c r="O31" s="1"/>
      <c r="P31" s="64"/>
      <c r="Q31" s="64"/>
      <c r="R31" s="61"/>
    </row>
    <row r="32" spans="1:23" ht="57" customHeight="1">
      <c r="A32" s="58" t="s">
        <v>52</v>
      </c>
      <c r="B32" s="2" t="s">
        <v>64</v>
      </c>
      <c r="C32" s="2" t="s">
        <v>35</v>
      </c>
      <c r="D32" s="59"/>
      <c r="E32" s="59">
        <v>21860278</v>
      </c>
      <c r="F32" s="59">
        <v>0</v>
      </c>
      <c r="G32" s="59">
        <f t="shared" ref="G32" si="7">SUM(E32:F32)</f>
        <v>21860278</v>
      </c>
      <c r="H32" s="59"/>
      <c r="I32" s="15" t="s">
        <v>98</v>
      </c>
      <c r="J32" s="15"/>
      <c r="K32" s="3" t="s">
        <v>98</v>
      </c>
      <c r="L32" s="64"/>
      <c r="M32" s="61"/>
      <c r="N32" s="39">
        <v>0</v>
      </c>
      <c r="O32" s="1"/>
      <c r="P32" s="64"/>
      <c r="Q32" s="64"/>
      <c r="R32" s="61" t="s">
        <v>99</v>
      </c>
    </row>
    <row r="33" spans="1:18" ht="16.05" customHeight="1">
      <c r="A33" s="14" t="s">
        <v>83</v>
      </c>
      <c r="B33" s="14"/>
      <c r="C33" s="2"/>
      <c r="D33" s="59"/>
      <c r="E33" s="59">
        <f>E32</f>
        <v>21860278</v>
      </c>
      <c r="F33" s="59">
        <f t="shared" ref="F33:N33" si="8">F32</f>
        <v>0</v>
      </c>
      <c r="G33" s="59">
        <f t="shared" si="8"/>
        <v>21860278</v>
      </c>
      <c r="H33" s="59"/>
      <c r="I33" s="59"/>
      <c r="J33" s="59"/>
      <c r="K33" s="59"/>
      <c r="L33" s="59"/>
      <c r="M33" s="59"/>
      <c r="N33" s="59">
        <f t="shared" si="8"/>
        <v>0</v>
      </c>
      <c r="O33" s="1"/>
      <c r="P33" s="64"/>
      <c r="Q33" s="64"/>
      <c r="R33" s="61"/>
    </row>
    <row r="34" spans="1:18" ht="57" customHeight="1">
      <c r="A34" s="58" t="s">
        <v>67</v>
      </c>
      <c r="B34" s="2" t="s">
        <v>65</v>
      </c>
      <c r="C34" s="2" t="s">
        <v>35</v>
      </c>
      <c r="D34" s="59"/>
      <c r="E34" s="59">
        <v>28480000</v>
      </c>
      <c r="F34" s="59">
        <v>13797618</v>
      </c>
      <c r="G34" s="59">
        <f t="shared" si="5"/>
        <v>42277618</v>
      </c>
      <c r="H34" s="59"/>
      <c r="I34" s="60"/>
      <c r="J34" s="15" t="s">
        <v>98</v>
      </c>
      <c r="K34" s="3" t="s">
        <v>98</v>
      </c>
      <c r="L34" s="64"/>
      <c r="M34" s="61" t="s">
        <v>278</v>
      </c>
      <c r="N34" s="39">
        <v>0</v>
      </c>
      <c r="O34" s="1"/>
      <c r="P34" s="64"/>
      <c r="Q34" s="64"/>
      <c r="R34" s="61" t="s">
        <v>99</v>
      </c>
    </row>
    <row r="35" spans="1:18" ht="57" customHeight="1">
      <c r="A35" s="58" t="s">
        <v>67</v>
      </c>
      <c r="B35" s="2" t="s">
        <v>66</v>
      </c>
      <c r="C35" s="2" t="s">
        <v>35</v>
      </c>
      <c r="D35" s="59"/>
      <c r="E35" s="59">
        <v>28369865</v>
      </c>
      <c r="F35" s="59">
        <v>11258972</v>
      </c>
      <c r="G35" s="59">
        <f t="shared" si="5"/>
        <v>39628837</v>
      </c>
      <c r="H35" s="59"/>
      <c r="I35" s="60"/>
      <c r="J35" s="15" t="s">
        <v>98</v>
      </c>
      <c r="K35" s="3" t="s">
        <v>98</v>
      </c>
      <c r="L35" s="64"/>
      <c r="M35" s="61" t="s">
        <v>285</v>
      </c>
      <c r="N35" s="39">
        <v>0</v>
      </c>
      <c r="O35" s="1"/>
      <c r="P35" s="64"/>
      <c r="Q35" s="64"/>
      <c r="R35" s="61" t="s">
        <v>99</v>
      </c>
    </row>
    <row r="36" spans="1:18" ht="16.05" customHeight="1">
      <c r="A36" s="14" t="s">
        <v>84</v>
      </c>
      <c r="B36" s="14"/>
      <c r="C36" s="2"/>
      <c r="D36" s="59"/>
      <c r="E36" s="59">
        <f>SUM(E34:E35)</f>
        <v>56849865</v>
      </c>
      <c r="F36" s="59">
        <f>SUM(F34:F35)</f>
        <v>25056590</v>
      </c>
      <c r="G36" s="59">
        <f>SUM(G34:G35)</f>
        <v>81906455</v>
      </c>
      <c r="H36" s="59"/>
      <c r="I36" s="59"/>
      <c r="J36" s="59"/>
      <c r="K36" s="59"/>
      <c r="L36" s="59"/>
      <c r="M36" s="59"/>
      <c r="N36" s="59">
        <f>SUM(N34:N35)</f>
        <v>0</v>
      </c>
      <c r="O36" s="1"/>
      <c r="P36" s="64"/>
      <c r="Q36" s="64"/>
      <c r="R36" s="61"/>
    </row>
    <row r="37" spans="1:18" ht="57" customHeight="1">
      <c r="A37" s="58" t="s">
        <v>53</v>
      </c>
      <c r="B37" s="2" t="s">
        <v>68</v>
      </c>
      <c r="C37" s="2" t="s">
        <v>35</v>
      </c>
      <c r="D37" s="59"/>
      <c r="E37" s="59">
        <v>24534473</v>
      </c>
      <c r="F37" s="59">
        <v>0</v>
      </c>
      <c r="G37" s="59">
        <f t="shared" ref="G37" si="9">SUM(E37:F37)</f>
        <v>24534473</v>
      </c>
      <c r="H37" s="59"/>
      <c r="I37" s="15" t="s">
        <v>98</v>
      </c>
      <c r="J37" s="15"/>
      <c r="K37" s="3" t="s">
        <v>98</v>
      </c>
      <c r="L37" s="64"/>
      <c r="M37" s="61"/>
      <c r="N37" s="39">
        <v>0</v>
      </c>
      <c r="O37" s="1"/>
      <c r="P37" s="64"/>
      <c r="Q37" s="64"/>
      <c r="R37" s="61" t="s">
        <v>99</v>
      </c>
    </row>
    <row r="38" spans="1:18" ht="16.05" customHeight="1">
      <c r="A38" s="14" t="s">
        <v>85</v>
      </c>
      <c r="B38" s="14"/>
      <c r="C38" s="2"/>
      <c r="D38" s="59"/>
      <c r="E38" s="59">
        <f>E37</f>
        <v>24534473</v>
      </c>
      <c r="F38" s="59">
        <f t="shared" ref="F38:N38" si="10">F37</f>
        <v>0</v>
      </c>
      <c r="G38" s="59">
        <f t="shared" si="10"/>
        <v>24534473</v>
      </c>
      <c r="H38" s="59"/>
      <c r="I38" s="59"/>
      <c r="J38" s="59"/>
      <c r="K38" s="59"/>
      <c r="L38" s="59"/>
      <c r="M38" s="59"/>
      <c r="N38" s="59">
        <f t="shared" si="10"/>
        <v>0</v>
      </c>
      <c r="O38" s="1"/>
      <c r="P38" s="64"/>
      <c r="Q38" s="64"/>
      <c r="R38" s="61"/>
    </row>
    <row r="39" spans="1:18" ht="57" customHeight="1">
      <c r="A39" s="58" t="s">
        <v>54</v>
      </c>
      <c r="B39" s="2" t="s">
        <v>69</v>
      </c>
      <c r="C39" s="2" t="s">
        <v>35</v>
      </c>
      <c r="D39" s="59"/>
      <c r="E39" s="59">
        <v>79367125</v>
      </c>
      <c r="F39" s="59">
        <v>31045329</v>
      </c>
      <c r="G39" s="59">
        <f t="shared" ref="G39:G40" si="11">SUM(E39:F39)</f>
        <v>110412454</v>
      </c>
      <c r="H39" s="59"/>
      <c r="I39" s="60"/>
      <c r="J39" s="15" t="s">
        <v>98</v>
      </c>
      <c r="K39" s="3" t="s">
        <v>98</v>
      </c>
      <c r="L39" s="64"/>
      <c r="M39" s="61" t="s">
        <v>286</v>
      </c>
      <c r="N39" s="39">
        <v>0</v>
      </c>
      <c r="O39" s="1"/>
      <c r="P39" s="64"/>
      <c r="Q39" s="64"/>
      <c r="R39" s="61" t="s">
        <v>99</v>
      </c>
    </row>
    <row r="40" spans="1:18" ht="82.8">
      <c r="A40" s="58" t="s">
        <v>54</v>
      </c>
      <c r="B40" s="2" t="s">
        <v>70</v>
      </c>
      <c r="C40" s="2" t="s">
        <v>35</v>
      </c>
      <c r="D40" s="59"/>
      <c r="E40" s="59">
        <v>13483761</v>
      </c>
      <c r="F40" s="59">
        <v>29755149</v>
      </c>
      <c r="G40" s="59">
        <f t="shared" si="11"/>
        <v>43238910</v>
      </c>
      <c r="H40" s="59"/>
      <c r="I40" s="60"/>
      <c r="J40" s="15" t="s">
        <v>98</v>
      </c>
      <c r="K40" s="3" t="s">
        <v>98</v>
      </c>
      <c r="L40" s="64"/>
      <c r="M40" s="61" t="s">
        <v>299</v>
      </c>
      <c r="N40" s="39">
        <v>0</v>
      </c>
      <c r="O40" s="1"/>
      <c r="P40" s="64"/>
      <c r="Q40" s="64"/>
      <c r="R40" s="61" t="s">
        <v>99</v>
      </c>
    </row>
    <row r="41" spans="1:18" ht="16.05" customHeight="1">
      <c r="A41" s="14" t="s">
        <v>86</v>
      </c>
      <c r="B41" s="14"/>
      <c r="C41" s="2"/>
      <c r="D41" s="59"/>
      <c r="E41" s="59">
        <f>SUM(E39:E40)</f>
        <v>92850886</v>
      </c>
      <c r="F41" s="59">
        <f>SUM(F39:F40)</f>
        <v>60800478</v>
      </c>
      <c r="G41" s="59">
        <f>SUM(G39:G40)</f>
        <v>153651364</v>
      </c>
      <c r="H41" s="59"/>
      <c r="I41" s="59"/>
      <c r="J41" s="59"/>
      <c r="K41" s="59"/>
      <c r="L41" s="59"/>
      <c r="M41" s="59"/>
      <c r="N41" s="59">
        <f>SUM(N39:N40)</f>
        <v>0</v>
      </c>
      <c r="O41" s="1"/>
      <c r="P41" s="64"/>
      <c r="Q41" s="64"/>
      <c r="R41" s="61"/>
    </row>
    <row r="42" spans="1:18" ht="82.8">
      <c r="A42" s="58" t="s">
        <v>55</v>
      </c>
      <c r="B42" s="2" t="s">
        <v>71</v>
      </c>
      <c r="C42" s="2" t="s">
        <v>35</v>
      </c>
      <c r="D42" s="59"/>
      <c r="E42" s="59">
        <v>63800000</v>
      </c>
      <c r="F42" s="59">
        <v>82000000</v>
      </c>
      <c r="G42" s="59">
        <f t="shared" ref="G42:G43" si="12">SUM(E42:F42)</f>
        <v>145800000</v>
      </c>
      <c r="H42" s="59"/>
      <c r="I42" s="60"/>
      <c r="J42" s="15" t="s">
        <v>98</v>
      </c>
      <c r="K42" s="3" t="s">
        <v>98</v>
      </c>
      <c r="L42" s="64"/>
      <c r="M42" s="61" t="s">
        <v>287</v>
      </c>
      <c r="N42" s="39">
        <v>0</v>
      </c>
      <c r="O42" s="1"/>
      <c r="P42" s="64"/>
      <c r="Q42" s="64"/>
      <c r="R42" s="61" t="s">
        <v>99</v>
      </c>
    </row>
    <row r="43" spans="1:18" ht="57" customHeight="1">
      <c r="A43" s="58" t="s">
        <v>55</v>
      </c>
      <c r="B43" s="2" t="s">
        <v>72</v>
      </c>
      <c r="C43" s="2" t="s">
        <v>35</v>
      </c>
      <c r="D43" s="59"/>
      <c r="E43" s="59">
        <v>13448000</v>
      </c>
      <c r="F43" s="59">
        <v>0</v>
      </c>
      <c r="G43" s="59">
        <f t="shared" si="12"/>
        <v>13448000</v>
      </c>
      <c r="H43" s="59"/>
      <c r="I43" s="15" t="s">
        <v>98</v>
      </c>
      <c r="J43" s="15"/>
      <c r="K43" s="3" t="s">
        <v>98</v>
      </c>
      <c r="L43" s="64"/>
      <c r="M43" s="61"/>
      <c r="N43" s="39">
        <v>0</v>
      </c>
      <c r="O43" s="1"/>
      <c r="P43" s="64"/>
      <c r="Q43" s="64"/>
      <c r="R43" s="61" t="s">
        <v>99</v>
      </c>
    </row>
    <row r="44" spans="1:18" ht="16.05" customHeight="1">
      <c r="A44" s="14" t="s">
        <v>88</v>
      </c>
      <c r="B44" s="14"/>
      <c r="C44" s="2"/>
      <c r="D44" s="59"/>
      <c r="E44" s="59">
        <f>SUM(E42:E43)</f>
        <v>77248000</v>
      </c>
      <c r="F44" s="59">
        <f t="shared" ref="F44:N44" si="13">SUM(F42:F43)</f>
        <v>82000000</v>
      </c>
      <c r="G44" s="59">
        <f t="shared" si="13"/>
        <v>159248000</v>
      </c>
      <c r="H44" s="59"/>
      <c r="I44" s="59"/>
      <c r="J44" s="59"/>
      <c r="K44" s="59"/>
      <c r="L44" s="59"/>
      <c r="M44" s="59"/>
      <c r="N44" s="59">
        <f t="shared" si="13"/>
        <v>0</v>
      </c>
      <c r="O44" s="1"/>
      <c r="P44" s="64"/>
      <c r="Q44" s="64"/>
      <c r="R44" s="61"/>
    </row>
    <row r="45" spans="1:18" ht="82.8">
      <c r="A45" s="58" t="s">
        <v>56</v>
      </c>
      <c r="B45" s="2" t="s">
        <v>73</v>
      </c>
      <c r="C45" s="2" t="s">
        <v>35</v>
      </c>
      <c r="D45" s="59"/>
      <c r="E45" s="59">
        <v>47479720</v>
      </c>
      <c r="F45" s="59">
        <v>34624165</v>
      </c>
      <c r="G45" s="59">
        <f t="shared" ref="G45" si="14">SUM(E45:F45)</f>
        <v>82103885</v>
      </c>
      <c r="H45" s="59"/>
      <c r="I45" s="60"/>
      <c r="J45" s="15" t="s">
        <v>98</v>
      </c>
      <c r="K45" s="3" t="s">
        <v>98</v>
      </c>
      <c r="L45" s="64"/>
      <c r="M45" s="61" t="s">
        <v>289</v>
      </c>
      <c r="N45" s="39">
        <v>0</v>
      </c>
      <c r="O45" s="1"/>
      <c r="P45" s="64"/>
      <c r="Q45" s="64"/>
      <c r="R45" s="61" t="s">
        <v>99</v>
      </c>
    </row>
    <row r="46" spans="1:18" ht="16.05" customHeight="1">
      <c r="A46" s="14" t="s">
        <v>87</v>
      </c>
      <c r="B46" s="14"/>
      <c r="C46" s="2"/>
      <c r="D46" s="59"/>
      <c r="E46" s="59">
        <f>SUM(E45:E45)</f>
        <v>47479720</v>
      </c>
      <c r="F46" s="59">
        <f>SUM(F45:F45)</f>
        <v>34624165</v>
      </c>
      <c r="G46" s="59">
        <f>SUM(G45:G45)</f>
        <v>82103885</v>
      </c>
      <c r="H46" s="59"/>
      <c r="I46" s="59"/>
      <c r="J46" s="59"/>
      <c r="K46" s="59"/>
      <c r="L46" s="59"/>
      <c r="M46" s="59"/>
      <c r="N46" s="59">
        <f>SUM(N45:N45)</f>
        <v>0</v>
      </c>
      <c r="O46" s="1"/>
      <c r="P46" s="64"/>
      <c r="Q46" s="64"/>
      <c r="R46" s="61"/>
    </row>
    <row r="47" spans="1:18" ht="57" customHeight="1">
      <c r="A47" s="58" t="s">
        <v>57</v>
      </c>
      <c r="B47" s="2" t="s">
        <v>74</v>
      </c>
      <c r="C47" s="2" t="s">
        <v>35</v>
      </c>
      <c r="D47" s="59"/>
      <c r="E47" s="59">
        <v>9154848</v>
      </c>
      <c r="F47" s="59">
        <v>15838361</v>
      </c>
      <c r="G47" s="59">
        <f t="shared" si="5"/>
        <v>24993209</v>
      </c>
      <c r="H47" s="59"/>
      <c r="I47" s="60"/>
      <c r="J47" s="15" t="s">
        <v>98</v>
      </c>
      <c r="K47" s="3" t="s">
        <v>98</v>
      </c>
      <c r="L47" s="64"/>
      <c r="M47" s="61" t="s">
        <v>300</v>
      </c>
      <c r="N47" s="39">
        <v>0</v>
      </c>
      <c r="O47" s="1"/>
      <c r="P47" s="64"/>
      <c r="Q47" s="64"/>
      <c r="R47" s="61" t="s">
        <v>99</v>
      </c>
    </row>
    <row r="48" spans="1:18" ht="16.05" customHeight="1">
      <c r="A48" s="14" t="s">
        <v>89</v>
      </c>
      <c r="B48" s="14"/>
      <c r="C48" s="2"/>
      <c r="D48" s="59"/>
      <c r="E48" s="59">
        <f>SUM(E47:E47)</f>
        <v>9154848</v>
      </c>
      <c r="F48" s="59">
        <f>SUM(F47:F47)</f>
        <v>15838361</v>
      </c>
      <c r="G48" s="59">
        <f>SUM(G47:G47)</f>
        <v>24993209</v>
      </c>
      <c r="H48" s="59"/>
      <c r="I48" s="59"/>
      <c r="J48" s="59"/>
      <c r="K48" s="59"/>
      <c r="L48" s="59"/>
      <c r="M48" s="59"/>
      <c r="N48" s="59">
        <f>SUM(N47:N47)</f>
        <v>0</v>
      </c>
      <c r="O48" s="1"/>
      <c r="P48" s="64"/>
      <c r="Q48" s="64"/>
      <c r="R48" s="62"/>
    </row>
    <row r="49" spans="1:23" s="20" customFormat="1" ht="39.9" customHeight="1">
      <c r="A49" s="21" t="s">
        <v>97</v>
      </c>
      <c r="B49" s="7"/>
      <c r="C49" s="4"/>
      <c r="D49" s="39">
        <f>304000000+1442438</f>
        <v>305442438</v>
      </c>
      <c r="E49" s="39">
        <f t="shared" ref="E49:F49" si="15">E51+E53</f>
        <v>67941491</v>
      </c>
      <c r="F49" s="39">
        <f t="shared" si="15"/>
        <v>237500947</v>
      </c>
      <c r="G49" s="39">
        <f>IF((G51+G53)=(E49+F49),(E49+F49),"FALSE")</f>
        <v>305442438</v>
      </c>
      <c r="H49" s="39">
        <f>D49-G49</f>
        <v>0</v>
      </c>
      <c r="I49" s="39"/>
      <c r="J49" s="39"/>
      <c r="K49" s="39"/>
      <c r="L49" s="39"/>
      <c r="M49" s="39"/>
      <c r="N49" s="39">
        <f t="shared" ref="N49" si="16">SUM(N51+N53)</f>
        <v>0</v>
      </c>
      <c r="O49" s="5"/>
      <c r="P49" s="6"/>
      <c r="Q49" s="6"/>
      <c r="R49" s="62" t="s">
        <v>304</v>
      </c>
      <c r="S49" s="18"/>
      <c r="T49" s="8"/>
      <c r="U49" s="8"/>
      <c r="V49" s="18"/>
      <c r="W49" s="19"/>
    </row>
    <row r="50" spans="1:23" ht="57" customHeight="1">
      <c r="A50" s="58" t="s">
        <v>58</v>
      </c>
      <c r="B50" s="2" t="s">
        <v>75</v>
      </c>
      <c r="C50" s="2" t="s">
        <v>269</v>
      </c>
      <c r="D50" s="59"/>
      <c r="E50" s="59">
        <v>28465691</v>
      </c>
      <c r="F50" s="59">
        <v>99335647</v>
      </c>
      <c r="G50" s="59">
        <f t="shared" ref="G50" si="17">SUM(E50:F50)</f>
        <v>127801338</v>
      </c>
      <c r="H50" s="59"/>
      <c r="I50" s="60"/>
      <c r="J50" s="15" t="s">
        <v>98</v>
      </c>
      <c r="K50" s="3" t="s">
        <v>98</v>
      </c>
      <c r="L50" s="64"/>
      <c r="M50" s="61" t="s">
        <v>290</v>
      </c>
      <c r="N50" s="39">
        <v>0</v>
      </c>
      <c r="O50" s="1"/>
      <c r="P50" s="64"/>
      <c r="Q50" s="64"/>
      <c r="R50" s="61" t="s">
        <v>99</v>
      </c>
    </row>
    <row r="51" spans="1:23" ht="16.05" customHeight="1">
      <c r="A51" s="14" t="s">
        <v>90</v>
      </c>
      <c r="B51" s="14"/>
      <c r="C51" s="2"/>
      <c r="D51" s="59"/>
      <c r="E51" s="59">
        <f>E50</f>
        <v>28465691</v>
      </c>
      <c r="F51" s="59">
        <f t="shared" ref="F51:N51" si="18">F50</f>
        <v>99335647</v>
      </c>
      <c r="G51" s="59">
        <f t="shared" si="18"/>
        <v>127801338</v>
      </c>
      <c r="H51" s="59"/>
      <c r="I51" s="59"/>
      <c r="J51" s="59"/>
      <c r="K51" s="59"/>
      <c r="L51" s="59"/>
      <c r="M51" s="59"/>
      <c r="N51" s="59">
        <f t="shared" si="18"/>
        <v>0</v>
      </c>
      <c r="O51" s="1"/>
      <c r="P51" s="64"/>
      <c r="Q51" s="64"/>
      <c r="R51" s="61"/>
    </row>
    <row r="52" spans="1:23" ht="69">
      <c r="A52" s="58" t="s">
        <v>59</v>
      </c>
      <c r="B52" s="2" t="s">
        <v>76</v>
      </c>
      <c r="C52" s="2" t="s">
        <v>35</v>
      </c>
      <c r="D52" s="59"/>
      <c r="E52" s="59">
        <v>39475800</v>
      </c>
      <c r="F52" s="59">
        <v>138165300</v>
      </c>
      <c r="G52" s="59">
        <f t="shared" ref="G52" si="19">SUM(E52:F52)</f>
        <v>177641100</v>
      </c>
      <c r="H52" s="59"/>
      <c r="I52" s="60"/>
      <c r="J52" s="15" t="s">
        <v>271</v>
      </c>
      <c r="K52" s="3" t="s">
        <v>98</v>
      </c>
      <c r="L52" s="64"/>
      <c r="M52" s="61" t="s">
        <v>291</v>
      </c>
      <c r="N52" s="39">
        <v>0</v>
      </c>
      <c r="O52" s="1"/>
      <c r="P52" s="64"/>
      <c r="Q52" s="64"/>
      <c r="R52" s="61" t="s">
        <v>99</v>
      </c>
    </row>
    <row r="53" spans="1:23" ht="16.05" customHeight="1">
      <c r="A53" s="14" t="s">
        <v>91</v>
      </c>
      <c r="B53" s="14"/>
      <c r="C53" s="2"/>
      <c r="D53" s="59"/>
      <c r="E53" s="59">
        <f>E52</f>
        <v>39475800</v>
      </c>
      <c r="F53" s="59">
        <f t="shared" ref="F53:N53" si="20">F52</f>
        <v>138165300</v>
      </c>
      <c r="G53" s="59">
        <f t="shared" si="20"/>
        <v>177641100</v>
      </c>
      <c r="H53" s="59"/>
      <c r="I53" s="59"/>
      <c r="J53" s="59"/>
      <c r="K53" s="59"/>
      <c r="L53" s="59"/>
      <c r="M53" s="59"/>
      <c r="N53" s="59">
        <f t="shared" si="20"/>
        <v>0</v>
      </c>
      <c r="O53" s="1"/>
      <c r="P53" s="64"/>
      <c r="Q53" s="64"/>
      <c r="R53" s="61"/>
    </row>
    <row r="54" spans="1:23" s="20" customFormat="1" ht="39.9" customHeight="1">
      <c r="A54" s="4" t="s">
        <v>106</v>
      </c>
      <c r="B54" s="7"/>
      <c r="C54" s="4"/>
      <c r="D54" s="39">
        <f>D55</f>
        <v>332010000</v>
      </c>
      <c r="E54" s="39">
        <f>E55</f>
        <v>306644393</v>
      </c>
      <c r="F54" s="39">
        <f>F55</f>
        <v>0</v>
      </c>
      <c r="G54" s="39">
        <f>G55</f>
        <v>306644393</v>
      </c>
      <c r="H54" s="39">
        <f>H55</f>
        <v>25365607</v>
      </c>
      <c r="I54" s="55"/>
      <c r="J54" s="6"/>
      <c r="K54" s="6"/>
      <c r="L54" s="6"/>
      <c r="M54" s="5"/>
      <c r="N54" s="39">
        <f t="shared" ref="N54" si="21">N150</f>
        <v>0</v>
      </c>
      <c r="O54" s="5"/>
      <c r="P54" s="6"/>
      <c r="Q54" s="6"/>
      <c r="R54" s="62" t="s">
        <v>305</v>
      </c>
      <c r="S54" s="18"/>
      <c r="T54" s="8"/>
      <c r="U54" s="8"/>
      <c r="V54" s="18"/>
      <c r="W54" s="19"/>
    </row>
    <row r="55" spans="1:23" s="20" customFormat="1" ht="24.9" customHeight="1">
      <c r="A55" s="22" t="s">
        <v>105</v>
      </c>
      <c r="B55" s="7"/>
      <c r="C55" s="4"/>
      <c r="D55" s="39">
        <f>340000000-7990000</f>
        <v>332010000</v>
      </c>
      <c r="E55" s="39">
        <f>E58+E61+E64+E67+E70+E73+E76+E79+SUM(E80:E149)</f>
        <v>306644393</v>
      </c>
      <c r="F55" s="39">
        <f t="shared" ref="F55:N55" si="22">F58+F61+F64+F67+F70+F73+F76+F79+SUM(F80:F149)</f>
        <v>0</v>
      </c>
      <c r="G55" s="39">
        <f t="shared" si="22"/>
        <v>306644393</v>
      </c>
      <c r="H55" s="39">
        <f>D55-G55</f>
        <v>25365607</v>
      </c>
      <c r="I55" s="39"/>
      <c r="J55" s="39"/>
      <c r="K55" s="39"/>
      <c r="L55" s="39"/>
      <c r="M55" s="39"/>
      <c r="N55" s="39">
        <f t="shared" si="22"/>
        <v>0</v>
      </c>
      <c r="O55" s="5"/>
      <c r="P55" s="6"/>
      <c r="Q55" s="6"/>
      <c r="R55" s="62"/>
      <c r="S55" s="18"/>
      <c r="T55" s="8"/>
      <c r="U55" s="8"/>
      <c r="V55" s="18"/>
      <c r="W55" s="19"/>
    </row>
    <row r="56" spans="1:23" ht="57" customHeight="1">
      <c r="A56" s="58" t="s">
        <v>280</v>
      </c>
      <c r="B56" s="2" t="s">
        <v>240</v>
      </c>
      <c r="C56" s="2" t="s">
        <v>238</v>
      </c>
      <c r="D56" s="59"/>
      <c r="E56" s="59">
        <v>4000000</v>
      </c>
      <c r="F56" s="59">
        <v>0</v>
      </c>
      <c r="G56" s="59">
        <f>SUM(E56:F56)</f>
        <v>4000000</v>
      </c>
      <c r="H56" s="59"/>
      <c r="I56" s="60" t="s">
        <v>271</v>
      </c>
      <c r="J56" s="15"/>
      <c r="K56" s="3"/>
      <c r="L56" s="64"/>
      <c r="M56" s="61"/>
      <c r="N56" s="39">
        <v>0</v>
      </c>
      <c r="O56" s="1"/>
      <c r="P56" s="64"/>
      <c r="Q56" s="64"/>
      <c r="R56" s="61" t="s">
        <v>276</v>
      </c>
    </row>
    <row r="57" spans="1:23" ht="57" customHeight="1">
      <c r="A57" s="58" t="s">
        <v>280</v>
      </c>
      <c r="B57" s="2" t="s">
        <v>121</v>
      </c>
      <c r="C57" s="2" t="s">
        <v>238</v>
      </c>
      <c r="D57" s="59"/>
      <c r="E57" s="59">
        <v>1037171</v>
      </c>
      <c r="F57" s="59">
        <v>0</v>
      </c>
      <c r="G57" s="59">
        <f>SUM(E57:F57)</f>
        <v>1037171</v>
      </c>
      <c r="H57" s="59"/>
      <c r="I57" s="60" t="s">
        <v>271</v>
      </c>
      <c r="J57" s="15"/>
      <c r="K57" s="3"/>
      <c r="L57" s="64"/>
      <c r="M57" s="61"/>
      <c r="N57" s="39">
        <v>0</v>
      </c>
      <c r="O57" s="1"/>
      <c r="P57" s="64"/>
      <c r="Q57" s="64"/>
      <c r="R57" s="61" t="s">
        <v>276</v>
      </c>
    </row>
    <row r="58" spans="1:23" ht="16.05" customHeight="1">
      <c r="A58" s="14" t="s">
        <v>279</v>
      </c>
      <c r="B58" s="14"/>
      <c r="C58" s="2"/>
      <c r="D58" s="59"/>
      <c r="E58" s="59">
        <f>SUM(E56:E57)</f>
        <v>5037171</v>
      </c>
      <c r="F58" s="59">
        <f t="shared" ref="F58:N58" si="23">SUM(F56:F57)</f>
        <v>0</v>
      </c>
      <c r="G58" s="59">
        <f t="shared" si="23"/>
        <v>5037171</v>
      </c>
      <c r="H58" s="59"/>
      <c r="I58" s="59"/>
      <c r="J58" s="59"/>
      <c r="K58" s="59"/>
      <c r="L58" s="59"/>
      <c r="M58" s="59"/>
      <c r="N58" s="59">
        <f t="shared" si="23"/>
        <v>0</v>
      </c>
      <c r="O58" s="1"/>
      <c r="P58" s="68"/>
      <c r="Q58" s="68"/>
      <c r="R58" s="61"/>
    </row>
    <row r="59" spans="1:23" ht="57" customHeight="1">
      <c r="A59" s="58" t="s">
        <v>292</v>
      </c>
      <c r="B59" s="2" t="s">
        <v>243</v>
      </c>
      <c r="C59" s="2" t="s">
        <v>238</v>
      </c>
      <c r="D59" s="59"/>
      <c r="E59" s="59">
        <v>5433417</v>
      </c>
      <c r="F59" s="59">
        <v>0</v>
      </c>
      <c r="G59" s="59">
        <f>SUM(E59:F59)</f>
        <v>5433417</v>
      </c>
      <c r="H59" s="59"/>
      <c r="I59" s="60" t="s">
        <v>271</v>
      </c>
      <c r="J59" s="15"/>
      <c r="K59" s="3"/>
      <c r="L59" s="64"/>
      <c r="M59" s="61"/>
      <c r="N59" s="39">
        <v>0</v>
      </c>
      <c r="O59" s="1"/>
      <c r="P59" s="64"/>
      <c r="Q59" s="64"/>
      <c r="R59" s="61" t="s">
        <v>276</v>
      </c>
    </row>
    <row r="60" spans="1:23" ht="69">
      <c r="A60" s="58" t="s">
        <v>222</v>
      </c>
      <c r="B60" s="2" t="s">
        <v>155</v>
      </c>
      <c r="C60" s="2" t="s">
        <v>238</v>
      </c>
      <c r="D60" s="59"/>
      <c r="E60" s="59">
        <v>2375585</v>
      </c>
      <c r="F60" s="59">
        <v>0</v>
      </c>
      <c r="G60" s="59">
        <f>SUM(E60:F60)</f>
        <v>2375585</v>
      </c>
      <c r="H60" s="59"/>
      <c r="I60" s="60" t="s">
        <v>271</v>
      </c>
      <c r="J60" s="15"/>
      <c r="K60" s="3"/>
      <c r="L60" s="64"/>
      <c r="M60" s="61"/>
      <c r="N60" s="39">
        <v>0</v>
      </c>
      <c r="O60" s="1"/>
      <c r="P60" s="64"/>
      <c r="Q60" s="64"/>
      <c r="R60" s="61" t="s">
        <v>276</v>
      </c>
    </row>
    <row r="61" spans="1:23" ht="16.05" customHeight="1">
      <c r="A61" s="14" t="s">
        <v>279</v>
      </c>
      <c r="B61" s="14"/>
      <c r="C61" s="2"/>
      <c r="D61" s="59"/>
      <c r="E61" s="59">
        <f>SUM(E59:E60)</f>
        <v>7809002</v>
      </c>
      <c r="F61" s="59">
        <f t="shared" ref="F61:N61" si="24">SUM(F59:F60)</f>
        <v>0</v>
      </c>
      <c r="G61" s="59">
        <f t="shared" si="24"/>
        <v>7809002</v>
      </c>
      <c r="H61" s="59"/>
      <c r="I61" s="59"/>
      <c r="J61" s="59"/>
      <c r="K61" s="59"/>
      <c r="L61" s="59"/>
      <c r="M61" s="59"/>
      <c r="N61" s="59">
        <f t="shared" si="24"/>
        <v>0</v>
      </c>
      <c r="O61" s="1"/>
      <c r="P61" s="68"/>
      <c r="Q61" s="68"/>
      <c r="R61" s="61"/>
    </row>
    <row r="62" spans="1:23" ht="57" customHeight="1">
      <c r="A62" s="58" t="s">
        <v>215</v>
      </c>
      <c r="B62" s="2" t="s">
        <v>149</v>
      </c>
      <c r="C62" s="2" t="s">
        <v>238</v>
      </c>
      <c r="D62" s="59"/>
      <c r="E62" s="59">
        <v>3425843</v>
      </c>
      <c r="F62" s="59">
        <v>0</v>
      </c>
      <c r="G62" s="59">
        <f>SUM(E62:F62)</f>
        <v>3425843</v>
      </c>
      <c r="H62" s="59"/>
      <c r="I62" s="60" t="s">
        <v>271</v>
      </c>
      <c r="J62" s="15"/>
      <c r="K62" s="3"/>
      <c r="L62" s="64"/>
      <c r="M62" s="61"/>
      <c r="N62" s="39">
        <v>0</v>
      </c>
      <c r="O62" s="1"/>
      <c r="P62" s="64"/>
      <c r="Q62" s="64"/>
      <c r="R62" s="61" t="s">
        <v>276</v>
      </c>
    </row>
    <row r="63" spans="1:23" ht="57" customHeight="1">
      <c r="A63" s="58" t="s">
        <v>293</v>
      </c>
      <c r="B63" s="2" t="s">
        <v>171</v>
      </c>
      <c r="C63" s="2" t="s">
        <v>238</v>
      </c>
      <c r="D63" s="59"/>
      <c r="E63" s="59">
        <v>9159046</v>
      </c>
      <c r="F63" s="59">
        <v>0</v>
      </c>
      <c r="G63" s="59">
        <f>SUM(E63:F63)</f>
        <v>9159046</v>
      </c>
      <c r="H63" s="59"/>
      <c r="I63" s="60" t="s">
        <v>271</v>
      </c>
      <c r="J63" s="15"/>
      <c r="K63" s="3"/>
      <c r="L63" s="64"/>
      <c r="M63" s="61"/>
      <c r="N63" s="39">
        <v>0</v>
      </c>
      <c r="O63" s="1"/>
      <c r="P63" s="64"/>
      <c r="Q63" s="64"/>
      <c r="R63" s="61" t="s">
        <v>276</v>
      </c>
    </row>
    <row r="64" spans="1:23" ht="16.05" customHeight="1">
      <c r="A64" s="14" t="s">
        <v>279</v>
      </c>
      <c r="B64" s="14"/>
      <c r="C64" s="2"/>
      <c r="D64" s="59"/>
      <c r="E64" s="59">
        <f>SUM(E62:E63)</f>
        <v>12584889</v>
      </c>
      <c r="F64" s="59">
        <f t="shared" ref="F64" si="25">SUM(F62:F63)</f>
        <v>0</v>
      </c>
      <c r="G64" s="59">
        <f t="shared" ref="G64" si="26">SUM(G62:G63)</f>
        <v>12584889</v>
      </c>
      <c r="H64" s="59"/>
      <c r="I64" s="59"/>
      <c r="J64" s="59"/>
      <c r="K64" s="59"/>
      <c r="L64" s="59"/>
      <c r="M64" s="59"/>
      <c r="N64" s="59">
        <f t="shared" ref="N64" si="27">SUM(N62:N63)</f>
        <v>0</v>
      </c>
      <c r="O64" s="1"/>
      <c r="P64" s="68"/>
      <c r="Q64" s="68"/>
      <c r="R64" s="61"/>
    </row>
    <row r="65" spans="1:18" ht="57" customHeight="1">
      <c r="A65" s="58" t="s">
        <v>294</v>
      </c>
      <c r="B65" s="2" t="s">
        <v>126</v>
      </c>
      <c r="C65" s="2" t="s">
        <v>238</v>
      </c>
      <c r="D65" s="59"/>
      <c r="E65" s="59">
        <v>3820436</v>
      </c>
      <c r="F65" s="59">
        <v>0</v>
      </c>
      <c r="G65" s="59">
        <f>SUM(E65:F65)</f>
        <v>3820436</v>
      </c>
      <c r="H65" s="59"/>
      <c r="I65" s="60" t="s">
        <v>271</v>
      </c>
      <c r="J65" s="15"/>
      <c r="K65" s="3"/>
      <c r="L65" s="64"/>
      <c r="M65" s="61"/>
      <c r="N65" s="39">
        <v>0</v>
      </c>
      <c r="O65" s="1"/>
      <c r="P65" s="64"/>
      <c r="Q65" s="64"/>
      <c r="R65" s="61" t="s">
        <v>276</v>
      </c>
    </row>
    <row r="66" spans="1:18" ht="57" customHeight="1">
      <c r="A66" s="58" t="s">
        <v>190</v>
      </c>
      <c r="B66" s="2" t="s">
        <v>246</v>
      </c>
      <c r="C66" s="2" t="s">
        <v>238</v>
      </c>
      <c r="D66" s="59"/>
      <c r="E66" s="59">
        <v>3069232</v>
      </c>
      <c r="F66" s="59">
        <v>0</v>
      </c>
      <c r="G66" s="59">
        <f>SUM(E66:F66)</f>
        <v>3069232</v>
      </c>
      <c r="H66" s="59"/>
      <c r="I66" s="60" t="s">
        <v>271</v>
      </c>
      <c r="J66" s="15"/>
      <c r="K66" s="3"/>
      <c r="L66" s="64"/>
      <c r="M66" s="61"/>
      <c r="N66" s="39">
        <v>0</v>
      </c>
      <c r="O66" s="1"/>
      <c r="P66" s="64"/>
      <c r="Q66" s="64"/>
      <c r="R66" s="61" t="s">
        <v>276</v>
      </c>
    </row>
    <row r="67" spans="1:18" ht="16.05" customHeight="1">
      <c r="A67" s="14" t="s">
        <v>279</v>
      </c>
      <c r="B67" s="14"/>
      <c r="C67" s="2"/>
      <c r="D67" s="59"/>
      <c r="E67" s="59">
        <f>SUM(E65:E66)</f>
        <v>6889668</v>
      </c>
      <c r="F67" s="59">
        <f t="shared" ref="F67" si="28">SUM(F65:F66)</f>
        <v>0</v>
      </c>
      <c r="G67" s="59">
        <f t="shared" ref="G67" si="29">SUM(G65:G66)</f>
        <v>6889668</v>
      </c>
      <c r="H67" s="59"/>
      <c r="I67" s="59"/>
      <c r="J67" s="59"/>
      <c r="K67" s="59"/>
      <c r="L67" s="59"/>
      <c r="M67" s="59"/>
      <c r="N67" s="59">
        <f t="shared" ref="N67" si="30">SUM(N65:N66)</f>
        <v>0</v>
      </c>
      <c r="O67" s="1"/>
      <c r="P67" s="68"/>
      <c r="Q67" s="68"/>
      <c r="R67" s="61"/>
    </row>
    <row r="68" spans="1:18" ht="57" customHeight="1">
      <c r="A68" s="58" t="s">
        <v>221</v>
      </c>
      <c r="B68" s="2" t="s">
        <v>154</v>
      </c>
      <c r="C68" s="2" t="s">
        <v>238</v>
      </c>
      <c r="D68" s="59"/>
      <c r="E68" s="59">
        <v>3120666</v>
      </c>
      <c r="F68" s="59">
        <v>0</v>
      </c>
      <c r="G68" s="59">
        <f>SUM(E68:F68)</f>
        <v>3120666</v>
      </c>
      <c r="H68" s="59"/>
      <c r="I68" s="60" t="s">
        <v>271</v>
      </c>
      <c r="J68" s="15"/>
      <c r="K68" s="3"/>
      <c r="L68" s="64"/>
      <c r="M68" s="61"/>
      <c r="N68" s="39">
        <v>0</v>
      </c>
      <c r="O68" s="1"/>
      <c r="P68" s="64"/>
      <c r="Q68" s="64"/>
      <c r="R68" s="61" t="s">
        <v>276</v>
      </c>
    </row>
    <row r="69" spans="1:18" ht="57" customHeight="1">
      <c r="A69" s="58" t="s">
        <v>295</v>
      </c>
      <c r="B69" s="2" t="s">
        <v>255</v>
      </c>
      <c r="C69" s="2" t="s">
        <v>238</v>
      </c>
      <c r="D69" s="59"/>
      <c r="E69" s="59">
        <v>8695349</v>
      </c>
      <c r="F69" s="59">
        <v>0</v>
      </c>
      <c r="G69" s="59">
        <f>SUM(E69:F69)</f>
        <v>8695349</v>
      </c>
      <c r="H69" s="59"/>
      <c r="I69" s="60" t="s">
        <v>271</v>
      </c>
      <c r="J69" s="15"/>
      <c r="K69" s="3"/>
      <c r="L69" s="64"/>
      <c r="M69" s="61"/>
      <c r="N69" s="39">
        <v>0</v>
      </c>
      <c r="O69" s="1"/>
      <c r="P69" s="64"/>
      <c r="Q69" s="64"/>
      <c r="R69" s="61" t="s">
        <v>276</v>
      </c>
    </row>
    <row r="70" spans="1:18" ht="16.05" customHeight="1">
      <c r="A70" s="14" t="s">
        <v>279</v>
      </c>
      <c r="B70" s="14"/>
      <c r="C70" s="2"/>
      <c r="D70" s="59"/>
      <c r="E70" s="59">
        <f>SUM(E68:E69)</f>
        <v>11816015</v>
      </c>
      <c r="F70" s="59">
        <f t="shared" ref="F70" si="31">SUM(F68:F69)</f>
        <v>0</v>
      </c>
      <c r="G70" s="59">
        <f t="shared" ref="G70" si="32">SUM(G68:G69)</f>
        <v>11816015</v>
      </c>
      <c r="H70" s="59"/>
      <c r="I70" s="59"/>
      <c r="J70" s="59"/>
      <c r="K70" s="59"/>
      <c r="L70" s="59"/>
      <c r="M70" s="59"/>
      <c r="N70" s="59">
        <f t="shared" ref="N70" si="33">SUM(N68:N69)</f>
        <v>0</v>
      </c>
      <c r="O70" s="1"/>
      <c r="P70" s="68"/>
      <c r="Q70" s="68"/>
      <c r="R70" s="61"/>
    </row>
    <row r="71" spans="1:18" ht="57" customHeight="1">
      <c r="A71" s="58" t="s">
        <v>296</v>
      </c>
      <c r="B71" s="2" t="s">
        <v>162</v>
      </c>
      <c r="C71" s="2" t="s">
        <v>238</v>
      </c>
      <c r="D71" s="59"/>
      <c r="E71" s="59">
        <v>8500000</v>
      </c>
      <c r="F71" s="59">
        <v>0</v>
      </c>
      <c r="G71" s="59">
        <f>SUM(E71:F71)</f>
        <v>8500000</v>
      </c>
      <c r="H71" s="59"/>
      <c r="I71" s="60" t="s">
        <v>271</v>
      </c>
      <c r="J71" s="15"/>
      <c r="K71" s="3"/>
      <c r="L71" s="64"/>
      <c r="M71" s="61"/>
      <c r="N71" s="39">
        <v>0</v>
      </c>
      <c r="O71" s="1"/>
      <c r="P71" s="64"/>
      <c r="Q71" s="64"/>
      <c r="R71" s="61" t="s">
        <v>276</v>
      </c>
    </row>
    <row r="72" spans="1:18" ht="57" customHeight="1">
      <c r="A72" s="58" t="s">
        <v>230</v>
      </c>
      <c r="B72" s="2" t="s">
        <v>163</v>
      </c>
      <c r="C72" s="2" t="s">
        <v>238</v>
      </c>
      <c r="D72" s="59"/>
      <c r="E72" s="59">
        <v>3200000</v>
      </c>
      <c r="F72" s="59">
        <v>0</v>
      </c>
      <c r="G72" s="59">
        <f>SUM(E72:F72)</f>
        <v>3200000</v>
      </c>
      <c r="H72" s="59"/>
      <c r="I72" s="60" t="s">
        <v>271</v>
      </c>
      <c r="J72" s="15"/>
      <c r="K72" s="3"/>
      <c r="L72" s="64"/>
      <c r="M72" s="61"/>
      <c r="N72" s="39">
        <v>0</v>
      </c>
      <c r="O72" s="1"/>
      <c r="P72" s="64"/>
      <c r="Q72" s="64"/>
      <c r="R72" s="61" t="s">
        <v>276</v>
      </c>
    </row>
    <row r="73" spans="1:18" ht="16.05" customHeight="1">
      <c r="A73" s="14" t="s">
        <v>279</v>
      </c>
      <c r="B73" s="14"/>
      <c r="C73" s="2"/>
      <c r="D73" s="59"/>
      <c r="E73" s="59">
        <f>SUM(E71:E72)</f>
        <v>11700000</v>
      </c>
      <c r="F73" s="59">
        <f t="shared" ref="F73" si="34">SUM(F71:F72)</f>
        <v>0</v>
      </c>
      <c r="G73" s="59">
        <f t="shared" ref="G73" si="35">SUM(G71:G72)</f>
        <v>11700000</v>
      </c>
      <c r="H73" s="59"/>
      <c r="I73" s="59"/>
      <c r="J73" s="59"/>
      <c r="K73" s="59"/>
      <c r="L73" s="59"/>
      <c r="M73" s="59"/>
      <c r="N73" s="59">
        <f t="shared" ref="N73" si="36">SUM(N71:N72)</f>
        <v>0</v>
      </c>
      <c r="O73" s="1"/>
      <c r="P73" s="68"/>
      <c r="Q73" s="68"/>
      <c r="R73" s="61"/>
    </row>
    <row r="74" spans="1:18" ht="57" customHeight="1">
      <c r="A74" s="58" t="s">
        <v>297</v>
      </c>
      <c r="B74" s="2" t="s">
        <v>164</v>
      </c>
      <c r="C74" s="2" t="s">
        <v>238</v>
      </c>
      <c r="D74" s="59"/>
      <c r="E74" s="59">
        <v>3200000</v>
      </c>
      <c r="F74" s="59">
        <v>0</v>
      </c>
      <c r="G74" s="59">
        <f>SUM(E74:F74)</f>
        <v>3200000</v>
      </c>
      <c r="H74" s="59"/>
      <c r="I74" s="60" t="s">
        <v>271</v>
      </c>
      <c r="J74" s="15"/>
      <c r="K74" s="3"/>
      <c r="L74" s="64"/>
      <c r="M74" s="61"/>
      <c r="N74" s="39">
        <v>0</v>
      </c>
      <c r="O74" s="1"/>
      <c r="P74" s="64"/>
      <c r="Q74" s="64"/>
      <c r="R74" s="61" t="s">
        <v>276</v>
      </c>
    </row>
    <row r="75" spans="1:18" ht="57" customHeight="1">
      <c r="A75" s="58" t="s">
        <v>231</v>
      </c>
      <c r="B75" s="2" t="s">
        <v>249</v>
      </c>
      <c r="C75" s="2" t="s">
        <v>238</v>
      </c>
      <c r="D75" s="59"/>
      <c r="E75" s="59">
        <v>1994474</v>
      </c>
      <c r="F75" s="59">
        <v>0</v>
      </c>
      <c r="G75" s="59">
        <f>SUM(E75:F75)</f>
        <v>1994474</v>
      </c>
      <c r="H75" s="59"/>
      <c r="I75" s="60" t="s">
        <v>271</v>
      </c>
      <c r="J75" s="15"/>
      <c r="K75" s="3"/>
      <c r="L75" s="64"/>
      <c r="M75" s="61"/>
      <c r="N75" s="39">
        <v>0</v>
      </c>
      <c r="O75" s="1"/>
      <c r="P75" s="64"/>
      <c r="Q75" s="64"/>
      <c r="R75" s="61" t="s">
        <v>276</v>
      </c>
    </row>
    <row r="76" spans="1:18" ht="16.05" customHeight="1">
      <c r="A76" s="14" t="s">
        <v>279</v>
      </c>
      <c r="B76" s="14"/>
      <c r="C76" s="2"/>
      <c r="D76" s="59"/>
      <c r="E76" s="59">
        <f>SUM(E74:E75)</f>
        <v>5194474</v>
      </c>
      <c r="F76" s="59">
        <f t="shared" ref="F76" si="37">SUM(F74:F75)</f>
        <v>0</v>
      </c>
      <c r="G76" s="59">
        <f t="shared" ref="G76" si="38">SUM(G74:G75)</f>
        <v>5194474</v>
      </c>
      <c r="H76" s="59"/>
      <c r="I76" s="59"/>
      <c r="J76" s="59"/>
      <c r="K76" s="59"/>
      <c r="L76" s="59"/>
      <c r="M76" s="59"/>
      <c r="N76" s="59">
        <f t="shared" ref="N76" si="39">SUM(N74:N75)</f>
        <v>0</v>
      </c>
      <c r="O76" s="1"/>
      <c r="P76" s="68"/>
      <c r="Q76" s="68"/>
      <c r="R76" s="61"/>
    </row>
    <row r="77" spans="1:18" ht="57" customHeight="1">
      <c r="A77" s="58" t="s">
        <v>298</v>
      </c>
      <c r="B77" s="2" t="s">
        <v>167</v>
      </c>
      <c r="C77" s="2" t="s">
        <v>238</v>
      </c>
      <c r="D77" s="59"/>
      <c r="E77" s="59">
        <v>1586686</v>
      </c>
      <c r="F77" s="59">
        <v>0</v>
      </c>
      <c r="G77" s="59">
        <f>SUM(E77:F77)</f>
        <v>1586686</v>
      </c>
      <c r="H77" s="59"/>
      <c r="I77" s="60" t="s">
        <v>271</v>
      </c>
      <c r="J77" s="15"/>
      <c r="K77" s="3"/>
      <c r="L77" s="64"/>
      <c r="M77" s="61"/>
      <c r="N77" s="39">
        <v>0</v>
      </c>
      <c r="O77" s="1"/>
      <c r="P77" s="64"/>
      <c r="Q77" s="64"/>
      <c r="R77" s="61" t="s">
        <v>276</v>
      </c>
    </row>
    <row r="78" spans="1:18" ht="57" customHeight="1">
      <c r="A78" s="58" t="s">
        <v>234</v>
      </c>
      <c r="B78" s="2" t="s">
        <v>245</v>
      </c>
      <c r="C78" s="2" t="s">
        <v>238</v>
      </c>
      <c r="D78" s="59"/>
      <c r="E78" s="59">
        <v>7976761</v>
      </c>
      <c r="F78" s="59">
        <v>0</v>
      </c>
      <c r="G78" s="59">
        <f>SUM(E78:F78)</f>
        <v>7976761</v>
      </c>
      <c r="H78" s="59"/>
      <c r="I78" s="60" t="s">
        <v>271</v>
      </c>
      <c r="J78" s="15"/>
      <c r="K78" s="3"/>
      <c r="L78" s="64"/>
      <c r="M78" s="61"/>
      <c r="N78" s="39">
        <v>0</v>
      </c>
      <c r="O78" s="1"/>
      <c r="P78" s="64"/>
      <c r="Q78" s="64"/>
      <c r="R78" s="61" t="s">
        <v>276</v>
      </c>
    </row>
    <row r="79" spans="1:18" ht="16.05" customHeight="1">
      <c r="A79" s="14" t="s">
        <v>279</v>
      </c>
      <c r="B79" s="14"/>
      <c r="C79" s="2"/>
      <c r="D79" s="59"/>
      <c r="E79" s="59">
        <f>SUM(E77:E78)</f>
        <v>9563447</v>
      </c>
      <c r="F79" s="59">
        <f t="shared" ref="F79" si="40">SUM(F77:F78)</f>
        <v>0</v>
      </c>
      <c r="G79" s="59">
        <f t="shared" ref="G79" si="41">SUM(G77:G78)</f>
        <v>9563447</v>
      </c>
      <c r="H79" s="59"/>
      <c r="I79" s="59"/>
      <c r="J79" s="59"/>
      <c r="K79" s="59"/>
      <c r="L79" s="59"/>
      <c r="M79" s="59"/>
      <c r="N79" s="59">
        <f t="shared" ref="N79" si="42">SUM(N77:N78)</f>
        <v>0</v>
      </c>
      <c r="O79" s="1"/>
      <c r="P79" s="68"/>
      <c r="Q79" s="68"/>
      <c r="R79" s="61"/>
    </row>
    <row r="80" spans="1:18" ht="57" customHeight="1">
      <c r="A80" s="58" t="s">
        <v>172</v>
      </c>
      <c r="B80" s="2" t="s">
        <v>107</v>
      </c>
      <c r="C80" s="2" t="s">
        <v>238</v>
      </c>
      <c r="D80" s="59"/>
      <c r="E80" s="59">
        <v>8100000</v>
      </c>
      <c r="F80" s="59">
        <v>0</v>
      </c>
      <c r="G80" s="59">
        <f t="shared" ref="G80:G124" si="43">SUM(E80:F80)</f>
        <v>8100000</v>
      </c>
      <c r="H80" s="59"/>
      <c r="I80" s="60" t="s">
        <v>271</v>
      </c>
      <c r="J80" s="15"/>
      <c r="K80" s="3"/>
      <c r="L80" s="64"/>
      <c r="M80" s="61"/>
      <c r="N80" s="39">
        <v>0</v>
      </c>
      <c r="O80" s="1"/>
      <c r="P80" s="64"/>
      <c r="Q80" s="64"/>
      <c r="R80" s="61" t="s">
        <v>276</v>
      </c>
    </row>
    <row r="81" spans="1:18" ht="57" customHeight="1">
      <c r="A81" s="58" t="s">
        <v>173</v>
      </c>
      <c r="B81" s="2" t="s">
        <v>108</v>
      </c>
      <c r="C81" s="2" t="s">
        <v>238</v>
      </c>
      <c r="D81" s="59"/>
      <c r="E81" s="59">
        <v>7800000</v>
      </c>
      <c r="F81" s="59">
        <v>0</v>
      </c>
      <c r="G81" s="59">
        <f t="shared" si="43"/>
        <v>7800000</v>
      </c>
      <c r="H81" s="59"/>
      <c r="I81" s="60" t="s">
        <v>271</v>
      </c>
      <c r="J81" s="15"/>
      <c r="K81" s="3"/>
      <c r="L81" s="64"/>
      <c r="M81" s="61"/>
      <c r="N81" s="39">
        <v>0</v>
      </c>
      <c r="O81" s="1"/>
      <c r="P81" s="64"/>
      <c r="Q81" s="64"/>
      <c r="R81" s="61" t="s">
        <v>276</v>
      </c>
    </row>
    <row r="82" spans="1:18" ht="57" customHeight="1">
      <c r="A82" s="58" t="s">
        <v>174</v>
      </c>
      <c r="B82" s="2" t="s">
        <v>109</v>
      </c>
      <c r="C82" s="2" t="s">
        <v>238</v>
      </c>
      <c r="D82" s="59"/>
      <c r="E82" s="59">
        <v>2346713</v>
      </c>
      <c r="F82" s="59">
        <v>0</v>
      </c>
      <c r="G82" s="59">
        <f t="shared" si="43"/>
        <v>2346713</v>
      </c>
      <c r="H82" s="59"/>
      <c r="I82" s="60" t="s">
        <v>271</v>
      </c>
      <c r="J82" s="15"/>
      <c r="K82" s="3"/>
      <c r="L82" s="64"/>
      <c r="M82" s="61"/>
      <c r="N82" s="39">
        <v>0</v>
      </c>
      <c r="O82" s="1"/>
      <c r="P82" s="64"/>
      <c r="Q82" s="64"/>
      <c r="R82" s="61" t="s">
        <v>276</v>
      </c>
    </row>
    <row r="83" spans="1:18" ht="57" customHeight="1">
      <c r="A83" s="58" t="s">
        <v>175</v>
      </c>
      <c r="B83" s="2" t="s">
        <v>110</v>
      </c>
      <c r="C83" s="2" t="s">
        <v>238</v>
      </c>
      <c r="D83" s="59"/>
      <c r="E83" s="59">
        <v>2800000</v>
      </c>
      <c r="F83" s="59">
        <v>0</v>
      </c>
      <c r="G83" s="59">
        <f t="shared" si="43"/>
        <v>2800000</v>
      </c>
      <c r="H83" s="59"/>
      <c r="I83" s="60" t="s">
        <v>271</v>
      </c>
      <c r="J83" s="15"/>
      <c r="K83" s="3"/>
      <c r="L83" s="64"/>
      <c r="M83" s="61"/>
      <c r="N83" s="39">
        <v>0</v>
      </c>
      <c r="O83" s="1"/>
      <c r="P83" s="64"/>
      <c r="Q83" s="64"/>
      <c r="R83" s="61" t="s">
        <v>276</v>
      </c>
    </row>
    <row r="84" spans="1:18" ht="57" customHeight="1">
      <c r="A84" s="58" t="s">
        <v>176</v>
      </c>
      <c r="B84" s="2" t="s">
        <v>111</v>
      </c>
      <c r="C84" s="2" t="s">
        <v>238</v>
      </c>
      <c r="D84" s="59"/>
      <c r="E84" s="59">
        <v>1311428</v>
      </c>
      <c r="F84" s="59">
        <v>0</v>
      </c>
      <c r="G84" s="59">
        <f t="shared" si="43"/>
        <v>1311428</v>
      </c>
      <c r="H84" s="59"/>
      <c r="I84" s="60" t="s">
        <v>271</v>
      </c>
      <c r="J84" s="15"/>
      <c r="K84" s="3"/>
      <c r="L84" s="64"/>
      <c r="M84" s="61"/>
      <c r="N84" s="39">
        <v>0</v>
      </c>
      <c r="O84" s="1"/>
      <c r="P84" s="64"/>
      <c r="Q84" s="64"/>
      <c r="R84" s="61" t="s">
        <v>276</v>
      </c>
    </row>
    <row r="85" spans="1:18" ht="57" customHeight="1">
      <c r="A85" s="58" t="s">
        <v>177</v>
      </c>
      <c r="B85" s="2" t="s">
        <v>112</v>
      </c>
      <c r="C85" s="2" t="s">
        <v>238</v>
      </c>
      <c r="D85" s="59"/>
      <c r="E85" s="59">
        <v>4000000</v>
      </c>
      <c r="F85" s="59">
        <v>0</v>
      </c>
      <c r="G85" s="59">
        <f t="shared" si="43"/>
        <v>4000000</v>
      </c>
      <c r="H85" s="59"/>
      <c r="I85" s="60" t="s">
        <v>271</v>
      </c>
      <c r="J85" s="15"/>
      <c r="K85" s="3"/>
      <c r="L85" s="64"/>
      <c r="M85" s="61"/>
      <c r="N85" s="39">
        <v>0</v>
      </c>
      <c r="O85" s="1"/>
      <c r="P85" s="64"/>
      <c r="Q85" s="64"/>
      <c r="R85" s="61" t="s">
        <v>276</v>
      </c>
    </row>
    <row r="86" spans="1:18" ht="57" customHeight="1">
      <c r="A86" s="58" t="s">
        <v>178</v>
      </c>
      <c r="B86" s="2" t="s">
        <v>113</v>
      </c>
      <c r="C86" s="2" t="s">
        <v>238</v>
      </c>
      <c r="D86" s="59"/>
      <c r="E86" s="59">
        <v>1800000</v>
      </c>
      <c r="F86" s="59">
        <v>0</v>
      </c>
      <c r="G86" s="59">
        <f t="shared" si="43"/>
        <v>1800000</v>
      </c>
      <c r="H86" s="59"/>
      <c r="I86" s="60" t="s">
        <v>271</v>
      </c>
      <c r="J86" s="15"/>
      <c r="K86" s="3"/>
      <c r="L86" s="64"/>
      <c r="M86" s="61"/>
      <c r="N86" s="39">
        <v>0</v>
      </c>
      <c r="O86" s="1"/>
      <c r="P86" s="64"/>
      <c r="Q86" s="64"/>
      <c r="R86" s="61" t="s">
        <v>276</v>
      </c>
    </row>
    <row r="87" spans="1:18" ht="57" customHeight="1">
      <c r="A87" s="58" t="s">
        <v>179</v>
      </c>
      <c r="B87" s="2" t="s">
        <v>114</v>
      </c>
      <c r="C87" s="2" t="s">
        <v>238</v>
      </c>
      <c r="D87" s="59"/>
      <c r="E87" s="59">
        <v>14000000</v>
      </c>
      <c r="F87" s="59">
        <v>0</v>
      </c>
      <c r="G87" s="59">
        <f t="shared" si="43"/>
        <v>14000000</v>
      </c>
      <c r="H87" s="59"/>
      <c r="I87" s="60" t="s">
        <v>271</v>
      </c>
      <c r="J87" s="15"/>
      <c r="K87" s="3"/>
      <c r="L87" s="64"/>
      <c r="M87" s="61"/>
      <c r="N87" s="39">
        <v>0</v>
      </c>
      <c r="O87" s="1"/>
      <c r="P87" s="64"/>
      <c r="Q87" s="64"/>
      <c r="R87" s="61" t="s">
        <v>276</v>
      </c>
    </row>
    <row r="88" spans="1:18" ht="57" customHeight="1">
      <c r="A88" s="58" t="s">
        <v>180</v>
      </c>
      <c r="B88" s="2" t="s">
        <v>115</v>
      </c>
      <c r="C88" s="2" t="s">
        <v>238</v>
      </c>
      <c r="D88" s="59"/>
      <c r="E88" s="59">
        <v>10000000</v>
      </c>
      <c r="F88" s="59">
        <v>0</v>
      </c>
      <c r="G88" s="59">
        <f t="shared" si="43"/>
        <v>10000000</v>
      </c>
      <c r="H88" s="59"/>
      <c r="I88" s="60" t="s">
        <v>271</v>
      </c>
      <c r="J88" s="15"/>
      <c r="K88" s="3"/>
      <c r="L88" s="64"/>
      <c r="M88" s="61"/>
      <c r="N88" s="39">
        <v>0</v>
      </c>
      <c r="O88" s="1"/>
      <c r="P88" s="64"/>
      <c r="Q88" s="64"/>
      <c r="R88" s="61" t="s">
        <v>276</v>
      </c>
    </row>
    <row r="89" spans="1:18" ht="57" customHeight="1">
      <c r="A89" s="58" t="s">
        <v>275</v>
      </c>
      <c r="B89" s="2" t="s">
        <v>116</v>
      </c>
      <c r="C89" s="2" t="s">
        <v>238</v>
      </c>
      <c r="D89" s="59"/>
      <c r="E89" s="59">
        <v>742554</v>
      </c>
      <c r="F89" s="59">
        <v>0</v>
      </c>
      <c r="G89" s="59">
        <f t="shared" si="43"/>
        <v>742554</v>
      </c>
      <c r="H89" s="59"/>
      <c r="I89" s="60" t="s">
        <v>271</v>
      </c>
      <c r="J89" s="15"/>
      <c r="K89" s="3"/>
      <c r="L89" s="64"/>
      <c r="M89" s="61"/>
      <c r="N89" s="39">
        <v>0</v>
      </c>
      <c r="O89" s="1"/>
      <c r="P89" s="64"/>
      <c r="Q89" s="64"/>
      <c r="R89" s="61" t="s">
        <v>276</v>
      </c>
    </row>
    <row r="90" spans="1:18" ht="57" customHeight="1">
      <c r="A90" s="58" t="s">
        <v>181</v>
      </c>
      <c r="B90" s="2" t="s">
        <v>117</v>
      </c>
      <c r="C90" s="2" t="s">
        <v>238</v>
      </c>
      <c r="D90" s="59"/>
      <c r="E90" s="59">
        <v>2050610</v>
      </c>
      <c r="F90" s="59">
        <v>0</v>
      </c>
      <c r="G90" s="59">
        <f t="shared" si="43"/>
        <v>2050610</v>
      </c>
      <c r="H90" s="59"/>
      <c r="I90" s="60" t="s">
        <v>271</v>
      </c>
      <c r="J90" s="15"/>
      <c r="K90" s="3"/>
      <c r="L90" s="64"/>
      <c r="M90" s="61"/>
      <c r="N90" s="39">
        <v>0</v>
      </c>
      <c r="O90" s="1"/>
      <c r="P90" s="64"/>
      <c r="Q90" s="64"/>
      <c r="R90" s="61" t="s">
        <v>276</v>
      </c>
    </row>
    <row r="91" spans="1:18" ht="57" customHeight="1">
      <c r="A91" s="58" t="s">
        <v>182</v>
      </c>
      <c r="B91" s="2" t="s">
        <v>118</v>
      </c>
      <c r="C91" s="2" t="s">
        <v>238</v>
      </c>
      <c r="D91" s="59"/>
      <c r="E91" s="59">
        <v>2400000</v>
      </c>
      <c r="F91" s="59">
        <v>0</v>
      </c>
      <c r="G91" s="59">
        <f t="shared" si="43"/>
        <v>2400000</v>
      </c>
      <c r="H91" s="59"/>
      <c r="I91" s="60" t="s">
        <v>271</v>
      </c>
      <c r="J91" s="15"/>
      <c r="K91" s="3"/>
      <c r="L91" s="64"/>
      <c r="M91" s="61"/>
      <c r="N91" s="39">
        <v>0</v>
      </c>
      <c r="O91" s="1"/>
      <c r="P91" s="64"/>
      <c r="Q91" s="64"/>
      <c r="R91" s="61" t="s">
        <v>276</v>
      </c>
    </row>
    <row r="92" spans="1:18" ht="57" customHeight="1">
      <c r="A92" s="58" t="s">
        <v>183</v>
      </c>
      <c r="B92" s="2" t="s">
        <v>119</v>
      </c>
      <c r="C92" s="2" t="s">
        <v>238</v>
      </c>
      <c r="D92" s="59"/>
      <c r="E92" s="59">
        <v>1974386</v>
      </c>
      <c r="F92" s="59">
        <v>0</v>
      </c>
      <c r="G92" s="59">
        <f t="shared" si="43"/>
        <v>1974386</v>
      </c>
      <c r="H92" s="59"/>
      <c r="I92" s="60" t="s">
        <v>271</v>
      </c>
      <c r="J92" s="15"/>
      <c r="K92" s="3"/>
      <c r="L92" s="64"/>
      <c r="M92" s="61"/>
      <c r="N92" s="39">
        <v>0</v>
      </c>
      <c r="O92" s="1"/>
      <c r="P92" s="64"/>
      <c r="Q92" s="64"/>
      <c r="R92" s="61" t="s">
        <v>276</v>
      </c>
    </row>
    <row r="93" spans="1:18" ht="57" customHeight="1">
      <c r="A93" s="58" t="s">
        <v>184</v>
      </c>
      <c r="B93" s="2" t="s">
        <v>239</v>
      </c>
      <c r="C93" s="2" t="s">
        <v>238</v>
      </c>
      <c r="D93" s="59"/>
      <c r="E93" s="59">
        <v>5942014</v>
      </c>
      <c r="F93" s="59">
        <v>0</v>
      </c>
      <c r="G93" s="59">
        <f t="shared" si="43"/>
        <v>5942014</v>
      </c>
      <c r="H93" s="59"/>
      <c r="I93" s="60" t="s">
        <v>271</v>
      </c>
      <c r="J93" s="15"/>
      <c r="K93" s="3"/>
      <c r="L93" s="64"/>
      <c r="M93" s="61"/>
      <c r="N93" s="39">
        <v>0</v>
      </c>
      <c r="O93" s="1"/>
      <c r="P93" s="64"/>
      <c r="Q93" s="64"/>
      <c r="R93" s="61" t="s">
        <v>276</v>
      </c>
    </row>
    <row r="94" spans="1:18" ht="57" customHeight="1">
      <c r="A94" s="58" t="s">
        <v>185</v>
      </c>
      <c r="B94" s="2" t="s">
        <v>120</v>
      </c>
      <c r="C94" s="2" t="s">
        <v>238</v>
      </c>
      <c r="D94" s="59"/>
      <c r="E94" s="59">
        <v>8000000</v>
      </c>
      <c r="F94" s="59">
        <v>0</v>
      </c>
      <c r="G94" s="59">
        <f t="shared" si="43"/>
        <v>8000000</v>
      </c>
      <c r="H94" s="59"/>
      <c r="I94" s="60" t="s">
        <v>271</v>
      </c>
      <c r="J94" s="15"/>
      <c r="K94" s="3"/>
      <c r="L94" s="64"/>
      <c r="M94" s="61"/>
      <c r="N94" s="39">
        <v>0</v>
      </c>
      <c r="O94" s="1"/>
      <c r="P94" s="64"/>
      <c r="Q94" s="64"/>
      <c r="R94" s="61" t="s">
        <v>276</v>
      </c>
    </row>
    <row r="95" spans="1:18" ht="57" customHeight="1">
      <c r="A95" s="58" t="s">
        <v>186</v>
      </c>
      <c r="B95" s="2" t="s">
        <v>122</v>
      </c>
      <c r="C95" s="2" t="s">
        <v>238</v>
      </c>
      <c r="D95" s="59"/>
      <c r="E95" s="59">
        <v>3000000</v>
      </c>
      <c r="F95" s="59">
        <v>0</v>
      </c>
      <c r="G95" s="59">
        <f t="shared" si="43"/>
        <v>3000000</v>
      </c>
      <c r="H95" s="59"/>
      <c r="I95" s="60" t="s">
        <v>271</v>
      </c>
      <c r="J95" s="15"/>
      <c r="K95" s="3"/>
      <c r="L95" s="64"/>
      <c r="M95" s="61"/>
      <c r="N95" s="39">
        <v>0</v>
      </c>
      <c r="O95" s="1"/>
      <c r="P95" s="64"/>
      <c r="Q95" s="64"/>
      <c r="R95" s="61" t="s">
        <v>276</v>
      </c>
    </row>
    <row r="96" spans="1:18" ht="57" customHeight="1">
      <c r="A96" s="58" t="s">
        <v>187</v>
      </c>
      <c r="B96" s="2" t="s">
        <v>123</v>
      </c>
      <c r="C96" s="2" t="s">
        <v>238</v>
      </c>
      <c r="D96" s="59"/>
      <c r="E96" s="59">
        <v>2200000</v>
      </c>
      <c r="F96" s="59">
        <v>0</v>
      </c>
      <c r="G96" s="59">
        <f t="shared" si="43"/>
        <v>2200000</v>
      </c>
      <c r="H96" s="59"/>
      <c r="I96" s="60" t="s">
        <v>271</v>
      </c>
      <c r="J96" s="15"/>
      <c r="K96" s="3"/>
      <c r="L96" s="64"/>
      <c r="M96" s="61"/>
      <c r="N96" s="39">
        <v>0</v>
      </c>
      <c r="O96" s="1"/>
      <c r="P96" s="64"/>
      <c r="Q96" s="64"/>
      <c r="R96" s="61" t="s">
        <v>276</v>
      </c>
    </row>
    <row r="97" spans="1:18" ht="57" customHeight="1">
      <c r="A97" s="58" t="s">
        <v>188</v>
      </c>
      <c r="B97" s="2" t="s">
        <v>124</v>
      </c>
      <c r="C97" s="2" t="s">
        <v>238</v>
      </c>
      <c r="D97" s="59"/>
      <c r="E97" s="59">
        <v>1700000</v>
      </c>
      <c r="F97" s="59">
        <v>0</v>
      </c>
      <c r="G97" s="59">
        <f t="shared" si="43"/>
        <v>1700000</v>
      </c>
      <c r="H97" s="59"/>
      <c r="I97" s="60" t="s">
        <v>271</v>
      </c>
      <c r="J97" s="15"/>
      <c r="K97" s="3"/>
      <c r="L97" s="64"/>
      <c r="M97" s="61"/>
      <c r="N97" s="39">
        <v>0</v>
      </c>
      <c r="O97" s="1"/>
      <c r="P97" s="64"/>
      <c r="Q97" s="64"/>
      <c r="R97" s="61" t="s">
        <v>276</v>
      </c>
    </row>
    <row r="98" spans="1:18" ht="57" customHeight="1">
      <c r="A98" s="58" t="s">
        <v>189</v>
      </c>
      <c r="B98" s="2" t="s">
        <v>125</v>
      </c>
      <c r="C98" s="2" t="s">
        <v>238</v>
      </c>
      <c r="D98" s="59"/>
      <c r="E98" s="59">
        <v>1238483</v>
      </c>
      <c r="F98" s="59">
        <v>0</v>
      </c>
      <c r="G98" s="59">
        <f t="shared" si="43"/>
        <v>1238483</v>
      </c>
      <c r="H98" s="59"/>
      <c r="I98" s="60" t="s">
        <v>271</v>
      </c>
      <c r="J98" s="15"/>
      <c r="K98" s="3"/>
      <c r="L98" s="64"/>
      <c r="M98" s="61"/>
      <c r="N98" s="39">
        <v>0</v>
      </c>
      <c r="O98" s="1"/>
      <c r="P98" s="64"/>
      <c r="Q98" s="64"/>
      <c r="R98" s="61" t="s">
        <v>276</v>
      </c>
    </row>
    <row r="99" spans="1:18" ht="57" customHeight="1">
      <c r="A99" s="58" t="s">
        <v>191</v>
      </c>
      <c r="B99" s="2" t="s">
        <v>127</v>
      </c>
      <c r="C99" s="2" t="s">
        <v>238</v>
      </c>
      <c r="D99" s="59"/>
      <c r="E99" s="59">
        <v>2800000</v>
      </c>
      <c r="F99" s="59">
        <v>0</v>
      </c>
      <c r="G99" s="59">
        <f t="shared" si="43"/>
        <v>2800000</v>
      </c>
      <c r="H99" s="59"/>
      <c r="I99" s="60" t="s">
        <v>271</v>
      </c>
      <c r="J99" s="15"/>
      <c r="K99" s="3"/>
      <c r="L99" s="64"/>
      <c r="M99" s="61"/>
      <c r="N99" s="39">
        <v>0</v>
      </c>
      <c r="O99" s="1"/>
      <c r="P99" s="64"/>
      <c r="Q99" s="64"/>
      <c r="R99" s="61" t="s">
        <v>276</v>
      </c>
    </row>
    <row r="100" spans="1:18" ht="57" customHeight="1">
      <c r="A100" s="58" t="s">
        <v>192</v>
      </c>
      <c r="B100" s="2" t="s">
        <v>128</v>
      </c>
      <c r="C100" s="2" t="s">
        <v>238</v>
      </c>
      <c r="D100" s="59"/>
      <c r="E100" s="59">
        <v>2965608</v>
      </c>
      <c r="F100" s="59">
        <v>0</v>
      </c>
      <c r="G100" s="59">
        <f t="shared" si="43"/>
        <v>2965608</v>
      </c>
      <c r="H100" s="59"/>
      <c r="I100" s="60" t="s">
        <v>271</v>
      </c>
      <c r="J100" s="15"/>
      <c r="K100" s="3"/>
      <c r="L100" s="64"/>
      <c r="M100" s="61"/>
      <c r="N100" s="39">
        <v>0</v>
      </c>
      <c r="O100" s="1"/>
      <c r="P100" s="64"/>
      <c r="Q100" s="64"/>
      <c r="R100" s="61" t="s">
        <v>276</v>
      </c>
    </row>
    <row r="101" spans="1:18" ht="57" customHeight="1">
      <c r="A101" s="58" t="s">
        <v>193</v>
      </c>
      <c r="B101" s="2" t="s">
        <v>129</v>
      </c>
      <c r="C101" s="2" t="s">
        <v>238</v>
      </c>
      <c r="D101" s="59"/>
      <c r="E101" s="59">
        <v>942308</v>
      </c>
      <c r="F101" s="59">
        <v>0</v>
      </c>
      <c r="G101" s="59">
        <f t="shared" si="43"/>
        <v>942308</v>
      </c>
      <c r="H101" s="59"/>
      <c r="I101" s="60" t="s">
        <v>271</v>
      </c>
      <c r="J101" s="15"/>
      <c r="K101" s="3"/>
      <c r="L101" s="64"/>
      <c r="M101" s="61"/>
      <c r="N101" s="39">
        <v>0</v>
      </c>
      <c r="O101" s="1"/>
      <c r="P101" s="64"/>
      <c r="Q101" s="64"/>
      <c r="R101" s="61" t="s">
        <v>276</v>
      </c>
    </row>
    <row r="102" spans="1:18" ht="57" customHeight="1">
      <c r="A102" s="58" t="s">
        <v>194</v>
      </c>
      <c r="B102" s="2" t="s">
        <v>130</v>
      </c>
      <c r="C102" s="2" t="s">
        <v>238</v>
      </c>
      <c r="D102" s="59"/>
      <c r="E102" s="59">
        <v>2740000</v>
      </c>
      <c r="F102" s="59">
        <v>0</v>
      </c>
      <c r="G102" s="59">
        <f t="shared" si="43"/>
        <v>2740000</v>
      </c>
      <c r="H102" s="59"/>
      <c r="I102" s="60" t="s">
        <v>271</v>
      </c>
      <c r="J102" s="15"/>
      <c r="K102" s="3"/>
      <c r="L102" s="64"/>
      <c r="M102" s="61"/>
      <c r="N102" s="39">
        <v>0</v>
      </c>
      <c r="O102" s="1"/>
      <c r="P102" s="64"/>
      <c r="Q102" s="64"/>
      <c r="R102" s="61" t="s">
        <v>276</v>
      </c>
    </row>
    <row r="103" spans="1:18" ht="57" customHeight="1">
      <c r="A103" s="58" t="s">
        <v>195</v>
      </c>
      <c r="B103" s="2" t="s">
        <v>131</v>
      </c>
      <c r="C103" s="2" t="s">
        <v>238</v>
      </c>
      <c r="D103" s="59"/>
      <c r="E103" s="59">
        <v>616800</v>
      </c>
      <c r="F103" s="59">
        <v>0</v>
      </c>
      <c r="G103" s="59">
        <f t="shared" si="43"/>
        <v>616800</v>
      </c>
      <c r="H103" s="59"/>
      <c r="I103" s="60" t="s">
        <v>271</v>
      </c>
      <c r="J103" s="15"/>
      <c r="K103" s="3"/>
      <c r="L103" s="64"/>
      <c r="M103" s="61"/>
      <c r="N103" s="39">
        <v>0</v>
      </c>
      <c r="O103" s="1"/>
      <c r="P103" s="64"/>
      <c r="Q103" s="64"/>
      <c r="R103" s="61" t="s">
        <v>276</v>
      </c>
    </row>
    <row r="104" spans="1:18" ht="57" customHeight="1">
      <c r="A104" s="58" t="s">
        <v>196</v>
      </c>
      <c r="B104" s="2" t="s">
        <v>132</v>
      </c>
      <c r="C104" s="2" t="s">
        <v>238</v>
      </c>
      <c r="D104" s="59"/>
      <c r="E104" s="59">
        <v>1909193</v>
      </c>
      <c r="F104" s="59">
        <v>0</v>
      </c>
      <c r="G104" s="59">
        <f t="shared" si="43"/>
        <v>1909193</v>
      </c>
      <c r="H104" s="59"/>
      <c r="I104" s="60" t="s">
        <v>271</v>
      </c>
      <c r="J104" s="15"/>
      <c r="K104" s="3"/>
      <c r="L104" s="64"/>
      <c r="M104" s="61"/>
      <c r="N104" s="39">
        <v>0</v>
      </c>
      <c r="O104" s="1"/>
      <c r="P104" s="64"/>
      <c r="Q104" s="64"/>
      <c r="R104" s="61" t="s">
        <v>276</v>
      </c>
    </row>
    <row r="105" spans="1:18" ht="57" customHeight="1">
      <c r="A105" s="58" t="s">
        <v>197</v>
      </c>
      <c r="B105" s="2" t="s">
        <v>133</v>
      </c>
      <c r="C105" s="2" t="s">
        <v>238</v>
      </c>
      <c r="D105" s="59"/>
      <c r="E105" s="59">
        <v>2788027</v>
      </c>
      <c r="F105" s="59">
        <v>0</v>
      </c>
      <c r="G105" s="59">
        <f t="shared" si="43"/>
        <v>2788027</v>
      </c>
      <c r="H105" s="59"/>
      <c r="I105" s="60" t="s">
        <v>271</v>
      </c>
      <c r="J105" s="15"/>
      <c r="K105" s="3"/>
      <c r="L105" s="64"/>
      <c r="M105" s="61"/>
      <c r="N105" s="39">
        <v>0</v>
      </c>
      <c r="O105" s="1"/>
      <c r="P105" s="64"/>
      <c r="Q105" s="64"/>
      <c r="R105" s="61" t="s">
        <v>276</v>
      </c>
    </row>
    <row r="106" spans="1:18" ht="57" customHeight="1">
      <c r="A106" s="58" t="s">
        <v>198</v>
      </c>
      <c r="B106" s="2" t="s">
        <v>134</v>
      </c>
      <c r="C106" s="2" t="s">
        <v>238</v>
      </c>
      <c r="D106" s="59"/>
      <c r="E106" s="59">
        <v>2800000</v>
      </c>
      <c r="F106" s="59">
        <v>0</v>
      </c>
      <c r="G106" s="59">
        <f t="shared" si="43"/>
        <v>2800000</v>
      </c>
      <c r="H106" s="59"/>
      <c r="I106" s="60" t="s">
        <v>271</v>
      </c>
      <c r="J106" s="15"/>
      <c r="K106" s="3"/>
      <c r="L106" s="64"/>
      <c r="M106" s="61"/>
      <c r="N106" s="39">
        <v>0</v>
      </c>
      <c r="O106" s="1"/>
      <c r="P106" s="64"/>
      <c r="Q106" s="64"/>
      <c r="R106" s="61" t="s">
        <v>276</v>
      </c>
    </row>
    <row r="107" spans="1:18" ht="57" customHeight="1">
      <c r="A107" s="58" t="s">
        <v>199</v>
      </c>
      <c r="B107" s="2" t="s">
        <v>135</v>
      </c>
      <c r="C107" s="2" t="s">
        <v>238</v>
      </c>
      <c r="D107" s="59"/>
      <c r="E107" s="59">
        <v>6659246</v>
      </c>
      <c r="F107" s="59">
        <v>0</v>
      </c>
      <c r="G107" s="59">
        <f t="shared" si="43"/>
        <v>6659246</v>
      </c>
      <c r="H107" s="59"/>
      <c r="I107" s="60" t="s">
        <v>271</v>
      </c>
      <c r="J107" s="15"/>
      <c r="K107" s="3"/>
      <c r="L107" s="64"/>
      <c r="M107" s="61"/>
      <c r="N107" s="39">
        <v>0</v>
      </c>
      <c r="O107" s="1"/>
      <c r="P107" s="64"/>
      <c r="Q107" s="64"/>
      <c r="R107" s="61" t="s">
        <v>276</v>
      </c>
    </row>
    <row r="108" spans="1:18" ht="57" customHeight="1">
      <c r="A108" s="58" t="s">
        <v>200</v>
      </c>
      <c r="B108" s="2" t="s">
        <v>136</v>
      </c>
      <c r="C108" s="2" t="s">
        <v>238</v>
      </c>
      <c r="D108" s="59"/>
      <c r="E108" s="59">
        <v>1608921</v>
      </c>
      <c r="F108" s="59">
        <v>0</v>
      </c>
      <c r="G108" s="59">
        <f t="shared" si="43"/>
        <v>1608921</v>
      </c>
      <c r="H108" s="59"/>
      <c r="I108" s="60" t="s">
        <v>271</v>
      </c>
      <c r="J108" s="15"/>
      <c r="K108" s="3"/>
      <c r="L108" s="64"/>
      <c r="M108" s="61"/>
      <c r="N108" s="39">
        <v>0</v>
      </c>
      <c r="O108" s="1"/>
      <c r="P108" s="64"/>
      <c r="Q108" s="64"/>
      <c r="R108" s="61" t="s">
        <v>276</v>
      </c>
    </row>
    <row r="109" spans="1:18" ht="57" customHeight="1">
      <c r="A109" s="58" t="s">
        <v>201</v>
      </c>
      <c r="B109" s="2" t="s">
        <v>137</v>
      </c>
      <c r="C109" s="2" t="s">
        <v>238</v>
      </c>
      <c r="D109" s="59"/>
      <c r="E109" s="59">
        <v>3200000</v>
      </c>
      <c r="F109" s="59">
        <v>0</v>
      </c>
      <c r="G109" s="59">
        <f t="shared" si="43"/>
        <v>3200000</v>
      </c>
      <c r="H109" s="59"/>
      <c r="I109" s="60" t="s">
        <v>271</v>
      </c>
      <c r="J109" s="15"/>
      <c r="K109" s="3"/>
      <c r="L109" s="64"/>
      <c r="M109" s="61"/>
      <c r="N109" s="39">
        <v>0</v>
      </c>
      <c r="O109" s="1"/>
      <c r="P109" s="64"/>
      <c r="Q109" s="64"/>
      <c r="R109" s="61" t="s">
        <v>276</v>
      </c>
    </row>
    <row r="110" spans="1:18" ht="57" customHeight="1">
      <c r="A110" s="58" t="s">
        <v>202</v>
      </c>
      <c r="B110" s="2" t="s">
        <v>138</v>
      </c>
      <c r="C110" s="2" t="s">
        <v>238</v>
      </c>
      <c r="D110" s="59"/>
      <c r="E110" s="59">
        <v>2188629</v>
      </c>
      <c r="F110" s="59">
        <v>0</v>
      </c>
      <c r="G110" s="59">
        <f t="shared" si="43"/>
        <v>2188629</v>
      </c>
      <c r="H110" s="59"/>
      <c r="I110" s="60" t="s">
        <v>271</v>
      </c>
      <c r="J110" s="15"/>
      <c r="K110" s="3"/>
      <c r="L110" s="64"/>
      <c r="M110" s="61"/>
      <c r="N110" s="39">
        <v>0</v>
      </c>
      <c r="O110" s="1"/>
      <c r="P110" s="64"/>
      <c r="Q110" s="64"/>
      <c r="R110" s="61" t="s">
        <v>276</v>
      </c>
    </row>
    <row r="111" spans="1:18" ht="57" customHeight="1">
      <c r="A111" s="58" t="s">
        <v>203</v>
      </c>
      <c r="B111" s="2" t="s">
        <v>139</v>
      </c>
      <c r="C111" s="2" t="s">
        <v>238</v>
      </c>
      <c r="D111" s="59"/>
      <c r="E111" s="59">
        <v>5000000</v>
      </c>
      <c r="F111" s="59">
        <v>0</v>
      </c>
      <c r="G111" s="59">
        <f t="shared" si="43"/>
        <v>5000000</v>
      </c>
      <c r="H111" s="59"/>
      <c r="I111" s="60" t="s">
        <v>271</v>
      </c>
      <c r="J111" s="15"/>
      <c r="K111" s="3"/>
      <c r="L111" s="64"/>
      <c r="M111" s="61"/>
      <c r="N111" s="39">
        <v>0</v>
      </c>
      <c r="O111" s="1"/>
      <c r="P111" s="64"/>
      <c r="Q111" s="64"/>
      <c r="R111" s="61" t="s">
        <v>276</v>
      </c>
    </row>
    <row r="112" spans="1:18" ht="57" customHeight="1">
      <c r="A112" s="58" t="s">
        <v>204</v>
      </c>
      <c r="B112" s="2" t="s">
        <v>274</v>
      </c>
      <c r="C112" s="2" t="s">
        <v>238</v>
      </c>
      <c r="D112" s="59"/>
      <c r="E112" s="59">
        <v>4925510</v>
      </c>
      <c r="F112" s="59">
        <v>0</v>
      </c>
      <c r="G112" s="59">
        <f t="shared" si="43"/>
        <v>4925510</v>
      </c>
      <c r="H112" s="59"/>
      <c r="I112" s="60" t="s">
        <v>271</v>
      </c>
      <c r="J112" s="15"/>
      <c r="K112" s="3"/>
      <c r="L112" s="64"/>
      <c r="M112" s="61"/>
      <c r="N112" s="39">
        <v>0</v>
      </c>
      <c r="O112" s="1"/>
      <c r="P112" s="64"/>
      <c r="Q112" s="64"/>
      <c r="R112" s="61" t="s">
        <v>276</v>
      </c>
    </row>
    <row r="113" spans="1:18" ht="57" customHeight="1">
      <c r="A113" s="58" t="s">
        <v>205</v>
      </c>
      <c r="B113" s="2" t="s">
        <v>140</v>
      </c>
      <c r="C113" s="2" t="s">
        <v>238</v>
      </c>
      <c r="D113" s="59"/>
      <c r="E113" s="59">
        <v>1146964</v>
      </c>
      <c r="F113" s="59">
        <v>0</v>
      </c>
      <c r="G113" s="59">
        <f t="shared" si="43"/>
        <v>1146964</v>
      </c>
      <c r="H113" s="59"/>
      <c r="I113" s="60" t="s">
        <v>271</v>
      </c>
      <c r="J113" s="15"/>
      <c r="K113" s="3"/>
      <c r="L113" s="64"/>
      <c r="M113" s="61"/>
      <c r="N113" s="39">
        <v>0</v>
      </c>
      <c r="O113" s="1"/>
      <c r="P113" s="64"/>
      <c r="Q113" s="64"/>
      <c r="R113" s="61" t="s">
        <v>276</v>
      </c>
    </row>
    <row r="114" spans="1:18" ht="69">
      <c r="A114" s="58" t="s">
        <v>206</v>
      </c>
      <c r="B114" s="2" t="s">
        <v>241</v>
      </c>
      <c r="C114" s="2" t="s">
        <v>238</v>
      </c>
      <c r="D114" s="59"/>
      <c r="E114" s="59">
        <v>1200000</v>
      </c>
      <c r="F114" s="59">
        <v>0</v>
      </c>
      <c r="G114" s="59">
        <f t="shared" si="43"/>
        <v>1200000</v>
      </c>
      <c r="H114" s="59"/>
      <c r="I114" s="60" t="s">
        <v>271</v>
      </c>
      <c r="J114" s="15"/>
      <c r="K114" s="3"/>
      <c r="L114" s="64"/>
      <c r="M114" s="61"/>
      <c r="N114" s="39">
        <v>0</v>
      </c>
      <c r="O114" s="1"/>
      <c r="P114" s="64"/>
      <c r="Q114" s="64"/>
      <c r="R114" s="61" t="s">
        <v>276</v>
      </c>
    </row>
    <row r="115" spans="1:18" ht="57" customHeight="1">
      <c r="A115" s="58" t="s">
        <v>207</v>
      </c>
      <c r="B115" s="2" t="s">
        <v>141</v>
      </c>
      <c r="C115" s="2" t="s">
        <v>238</v>
      </c>
      <c r="D115" s="59"/>
      <c r="E115" s="59">
        <v>6000000</v>
      </c>
      <c r="F115" s="59">
        <v>0</v>
      </c>
      <c r="G115" s="59">
        <f t="shared" si="43"/>
        <v>6000000</v>
      </c>
      <c r="H115" s="59"/>
      <c r="I115" s="60" t="s">
        <v>271</v>
      </c>
      <c r="J115" s="15"/>
      <c r="K115" s="3"/>
      <c r="L115" s="64"/>
      <c r="M115" s="61"/>
      <c r="N115" s="39">
        <v>0</v>
      </c>
      <c r="O115" s="1"/>
      <c r="P115" s="64"/>
      <c r="Q115" s="64"/>
      <c r="R115" s="61" t="s">
        <v>276</v>
      </c>
    </row>
    <row r="116" spans="1:18" ht="57" customHeight="1">
      <c r="A116" s="58" t="s">
        <v>208</v>
      </c>
      <c r="B116" s="2" t="s">
        <v>142</v>
      </c>
      <c r="C116" s="2" t="s">
        <v>238</v>
      </c>
      <c r="D116" s="59"/>
      <c r="E116" s="59">
        <v>3212292</v>
      </c>
      <c r="F116" s="59">
        <v>0</v>
      </c>
      <c r="G116" s="59">
        <f t="shared" si="43"/>
        <v>3212292</v>
      </c>
      <c r="H116" s="59"/>
      <c r="I116" s="60" t="s">
        <v>271</v>
      </c>
      <c r="J116" s="15"/>
      <c r="K116" s="3"/>
      <c r="L116" s="64"/>
      <c r="M116" s="61"/>
      <c r="N116" s="39">
        <v>0</v>
      </c>
      <c r="O116" s="1"/>
      <c r="P116" s="64"/>
      <c r="Q116" s="64"/>
      <c r="R116" s="61" t="s">
        <v>276</v>
      </c>
    </row>
    <row r="117" spans="1:18" ht="110.4">
      <c r="A117" s="58" t="s">
        <v>209</v>
      </c>
      <c r="B117" s="2" t="s">
        <v>143</v>
      </c>
      <c r="C117" s="2" t="s">
        <v>238</v>
      </c>
      <c r="D117" s="59"/>
      <c r="E117" s="59">
        <v>1813251</v>
      </c>
      <c r="F117" s="59">
        <v>0</v>
      </c>
      <c r="G117" s="59">
        <f t="shared" si="43"/>
        <v>1813251</v>
      </c>
      <c r="H117" s="59"/>
      <c r="I117" s="60" t="s">
        <v>271</v>
      </c>
      <c r="J117" s="15"/>
      <c r="K117" s="3"/>
      <c r="L117" s="64"/>
      <c r="M117" s="61"/>
      <c r="N117" s="39">
        <v>0</v>
      </c>
      <c r="O117" s="1"/>
      <c r="P117" s="64"/>
      <c r="Q117" s="64"/>
      <c r="R117" s="61" t="s">
        <v>276</v>
      </c>
    </row>
    <row r="118" spans="1:18" ht="57" customHeight="1">
      <c r="A118" s="58" t="s">
        <v>210</v>
      </c>
      <c r="B118" s="2" t="s">
        <v>144</v>
      </c>
      <c r="C118" s="2" t="s">
        <v>238</v>
      </c>
      <c r="D118" s="59"/>
      <c r="E118" s="59">
        <v>1525626</v>
      </c>
      <c r="F118" s="59">
        <v>0</v>
      </c>
      <c r="G118" s="59">
        <f t="shared" si="43"/>
        <v>1525626</v>
      </c>
      <c r="H118" s="59"/>
      <c r="I118" s="60" t="s">
        <v>271</v>
      </c>
      <c r="J118" s="15"/>
      <c r="K118" s="3"/>
      <c r="L118" s="64"/>
      <c r="M118" s="61"/>
      <c r="N118" s="39">
        <v>0</v>
      </c>
      <c r="O118" s="1"/>
      <c r="P118" s="64"/>
      <c r="Q118" s="64"/>
      <c r="R118" s="61" t="s">
        <v>276</v>
      </c>
    </row>
    <row r="119" spans="1:18" ht="57" customHeight="1">
      <c r="A119" s="58" t="s">
        <v>211</v>
      </c>
      <c r="B119" s="2" t="s">
        <v>145</v>
      </c>
      <c r="C119" s="2" t="s">
        <v>238</v>
      </c>
      <c r="D119" s="59"/>
      <c r="E119" s="59">
        <v>2548000</v>
      </c>
      <c r="F119" s="59">
        <v>0</v>
      </c>
      <c r="G119" s="59">
        <f t="shared" si="43"/>
        <v>2548000</v>
      </c>
      <c r="H119" s="59"/>
      <c r="I119" s="60" t="s">
        <v>271</v>
      </c>
      <c r="J119" s="15"/>
      <c r="K119" s="3"/>
      <c r="L119" s="64"/>
      <c r="M119" s="61"/>
      <c r="N119" s="39">
        <v>0</v>
      </c>
      <c r="O119" s="1"/>
      <c r="P119" s="64"/>
      <c r="Q119" s="64"/>
      <c r="R119" s="61" t="s">
        <v>276</v>
      </c>
    </row>
    <row r="120" spans="1:18" ht="57" customHeight="1">
      <c r="A120" s="58" t="s">
        <v>212</v>
      </c>
      <c r="B120" s="2" t="s">
        <v>146</v>
      </c>
      <c r="C120" s="2" t="s">
        <v>238</v>
      </c>
      <c r="D120" s="59"/>
      <c r="E120" s="59">
        <v>1414818</v>
      </c>
      <c r="F120" s="59">
        <v>0</v>
      </c>
      <c r="G120" s="59">
        <f t="shared" si="43"/>
        <v>1414818</v>
      </c>
      <c r="H120" s="59"/>
      <c r="I120" s="60" t="s">
        <v>271</v>
      </c>
      <c r="J120" s="15"/>
      <c r="K120" s="3"/>
      <c r="L120" s="64"/>
      <c r="M120" s="61"/>
      <c r="N120" s="39">
        <v>0</v>
      </c>
      <c r="O120" s="1"/>
      <c r="P120" s="64"/>
      <c r="Q120" s="64"/>
      <c r="R120" s="61" t="s">
        <v>276</v>
      </c>
    </row>
    <row r="121" spans="1:18" ht="57" customHeight="1">
      <c r="A121" s="58" t="s">
        <v>213</v>
      </c>
      <c r="B121" s="2" t="s">
        <v>147</v>
      </c>
      <c r="C121" s="2" t="s">
        <v>238</v>
      </c>
      <c r="D121" s="59"/>
      <c r="E121" s="59">
        <v>4300000</v>
      </c>
      <c r="F121" s="59">
        <v>0</v>
      </c>
      <c r="G121" s="59">
        <f t="shared" si="43"/>
        <v>4300000</v>
      </c>
      <c r="H121" s="59"/>
      <c r="I121" s="60" t="s">
        <v>271</v>
      </c>
      <c r="J121" s="15"/>
      <c r="K121" s="3"/>
      <c r="L121" s="64"/>
      <c r="M121" s="61"/>
      <c r="N121" s="39">
        <v>0</v>
      </c>
      <c r="O121" s="1"/>
      <c r="P121" s="64"/>
      <c r="Q121" s="64"/>
      <c r="R121" s="61" t="s">
        <v>276</v>
      </c>
    </row>
    <row r="122" spans="1:18" ht="57" customHeight="1">
      <c r="A122" s="58" t="s">
        <v>214</v>
      </c>
      <c r="B122" s="2" t="s">
        <v>148</v>
      </c>
      <c r="C122" s="2" t="s">
        <v>238</v>
      </c>
      <c r="D122" s="59"/>
      <c r="E122" s="59">
        <v>3485533</v>
      </c>
      <c r="F122" s="59">
        <v>0</v>
      </c>
      <c r="G122" s="59">
        <f t="shared" si="43"/>
        <v>3485533</v>
      </c>
      <c r="H122" s="59"/>
      <c r="I122" s="60" t="s">
        <v>271</v>
      </c>
      <c r="J122" s="15"/>
      <c r="K122" s="3"/>
      <c r="L122" s="64"/>
      <c r="M122" s="61"/>
      <c r="N122" s="39">
        <v>0</v>
      </c>
      <c r="O122" s="1"/>
      <c r="P122" s="64"/>
      <c r="Q122" s="64"/>
      <c r="R122" s="61" t="s">
        <v>276</v>
      </c>
    </row>
    <row r="123" spans="1:18" ht="57" customHeight="1">
      <c r="A123" s="58" t="s">
        <v>216</v>
      </c>
      <c r="B123" s="2" t="s">
        <v>150</v>
      </c>
      <c r="C123" s="2" t="s">
        <v>238</v>
      </c>
      <c r="D123" s="59"/>
      <c r="E123" s="59">
        <v>1427278</v>
      </c>
      <c r="F123" s="59">
        <v>0</v>
      </c>
      <c r="G123" s="59">
        <f t="shared" si="43"/>
        <v>1427278</v>
      </c>
      <c r="H123" s="59"/>
      <c r="I123" s="60" t="s">
        <v>271</v>
      </c>
      <c r="J123" s="15"/>
      <c r="K123" s="3"/>
      <c r="L123" s="64"/>
      <c r="M123" s="61"/>
      <c r="N123" s="39">
        <v>0</v>
      </c>
      <c r="O123" s="1"/>
      <c r="P123" s="64"/>
      <c r="Q123" s="64"/>
      <c r="R123" s="61" t="s">
        <v>276</v>
      </c>
    </row>
    <row r="124" spans="1:18" ht="57" customHeight="1">
      <c r="A124" s="58" t="s">
        <v>217</v>
      </c>
      <c r="B124" s="2" t="s">
        <v>151</v>
      </c>
      <c r="C124" s="2" t="s">
        <v>238</v>
      </c>
      <c r="D124" s="59"/>
      <c r="E124" s="59">
        <v>6441938</v>
      </c>
      <c r="F124" s="59">
        <v>0</v>
      </c>
      <c r="G124" s="59">
        <f t="shared" si="43"/>
        <v>6441938</v>
      </c>
      <c r="H124" s="59"/>
      <c r="I124" s="60" t="s">
        <v>271</v>
      </c>
      <c r="J124" s="15"/>
      <c r="K124" s="3"/>
      <c r="L124" s="64"/>
      <c r="M124" s="61"/>
      <c r="N124" s="39">
        <v>0</v>
      </c>
      <c r="O124" s="1"/>
      <c r="P124" s="64"/>
      <c r="Q124" s="64"/>
      <c r="R124" s="61" t="s">
        <v>276</v>
      </c>
    </row>
    <row r="125" spans="1:18" ht="57" customHeight="1">
      <c r="A125" s="58" t="s">
        <v>218</v>
      </c>
      <c r="B125" s="2" t="s">
        <v>242</v>
      </c>
      <c r="C125" s="2" t="s">
        <v>238</v>
      </c>
      <c r="D125" s="59"/>
      <c r="E125" s="59">
        <v>3000000</v>
      </c>
      <c r="F125" s="59">
        <v>0</v>
      </c>
      <c r="G125" s="59">
        <f t="shared" ref="G125:G149" si="44">SUM(E125:F125)</f>
        <v>3000000</v>
      </c>
      <c r="H125" s="59"/>
      <c r="I125" s="60" t="s">
        <v>271</v>
      </c>
      <c r="J125" s="15"/>
      <c r="K125" s="3"/>
      <c r="L125" s="64"/>
      <c r="M125" s="61"/>
      <c r="N125" s="39">
        <v>0</v>
      </c>
      <c r="O125" s="1"/>
      <c r="P125" s="64"/>
      <c r="Q125" s="64"/>
      <c r="R125" s="61" t="s">
        <v>276</v>
      </c>
    </row>
    <row r="126" spans="1:18" ht="57" customHeight="1">
      <c r="A126" s="58" t="s">
        <v>219</v>
      </c>
      <c r="B126" s="2" t="s">
        <v>152</v>
      </c>
      <c r="C126" s="2" t="s">
        <v>238</v>
      </c>
      <c r="D126" s="59"/>
      <c r="E126" s="59">
        <v>1950000</v>
      </c>
      <c r="F126" s="59">
        <v>0</v>
      </c>
      <c r="G126" s="59">
        <f t="shared" si="44"/>
        <v>1950000</v>
      </c>
      <c r="H126" s="59"/>
      <c r="I126" s="60" t="s">
        <v>271</v>
      </c>
      <c r="J126" s="15"/>
      <c r="K126" s="3"/>
      <c r="L126" s="64"/>
      <c r="M126" s="61"/>
      <c r="N126" s="39">
        <v>0</v>
      </c>
      <c r="O126" s="1"/>
      <c r="P126" s="64"/>
      <c r="Q126" s="64"/>
      <c r="R126" s="61" t="s">
        <v>276</v>
      </c>
    </row>
    <row r="127" spans="1:18" ht="57" customHeight="1">
      <c r="A127" s="58" t="s">
        <v>220</v>
      </c>
      <c r="B127" s="2" t="s">
        <v>153</v>
      </c>
      <c r="C127" s="2" t="s">
        <v>238</v>
      </c>
      <c r="D127" s="59"/>
      <c r="E127" s="59">
        <v>2149703</v>
      </c>
      <c r="F127" s="59">
        <v>0</v>
      </c>
      <c r="G127" s="59">
        <f t="shared" si="44"/>
        <v>2149703</v>
      </c>
      <c r="H127" s="59"/>
      <c r="I127" s="60" t="s">
        <v>271</v>
      </c>
      <c r="J127" s="15"/>
      <c r="K127" s="3"/>
      <c r="L127" s="64"/>
      <c r="M127" s="61"/>
      <c r="N127" s="39">
        <v>0</v>
      </c>
      <c r="O127" s="1"/>
      <c r="P127" s="64"/>
      <c r="Q127" s="64"/>
      <c r="R127" s="61" t="s">
        <v>276</v>
      </c>
    </row>
    <row r="128" spans="1:18" ht="57" customHeight="1">
      <c r="A128" s="58" t="s">
        <v>223</v>
      </c>
      <c r="B128" s="2" t="s">
        <v>156</v>
      </c>
      <c r="C128" s="2" t="s">
        <v>238</v>
      </c>
      <c r="D128" s="59"/>
      <c r="E128" s="59">
        <v>3600000</v>
      </c>
      <c r="F128" s="59">
        <v>0</v>
      </c>
      <c r="G128" s="59">
        <f t="shared" si="44"/>
        <v>3600000</v>
      </c>
      <c r="H128" s="59"/>
      <c r="I128" s="60" t="s">
        <v>271</v>
      </c>
      <c r="J128" s="15"/>
      <c r="K128" s="3"/>
      <c r="L128" s="64"/>
      <c r="M128" s="61"/>
      <c r="N128" s="39">
        <v>0</v>
      </c>
      <c r="O128" s="1"/>
      <c r="P128" s="64"/>
      <c r="Q128" s="64"/>
      <c r="R128" s="61" t="s">
        <v>276</v>
      </c>
    </row>
    <row r="129" spans="1:18" ht="69">
      <c r="A129" s="58" t="s">
        <v>224</v>
      </c>
      <c r="B129" s="2" t="s">
        <v>157</v>
      </c>
      <c r="C129" s="2" t="s">
        <v>238</v>
      </c>
      <c r="D129" s="59"/>
      <c r="E129" s="59">
        <v>3743259</v>
      </c>
      <c r="F129" s="59">
        <v>0</v>
      </c>
      <c r="G129" s="59">
        <f t="shared" si="44"/>
        <v>3743259</v>
      </c>
      <c r="H129" s="59"/>
      <c r="I129" s="60" t="s">
        <v>271</v>
      </c>
      <c r="J129" s="15"/>
      <c r="K129" s="3"/>
      <c r="L129" s="64"/>
      <c r="M129" s="61"/>
      <c r="N129" s="39">
        <v>0</v>
      </c>
      <c r="O129" s="1"/>
      <c r="P129" s="64"/>
      <c r="Q129" s="64"/>
      <c r="R129" s="61" t="s">
        <v>276</v>
      </c>
    </row>
    <row r="130" spans="1:18" ht="57" customHeight="1">
      <c r="A130" s="58" t="s">
        <v>225</v>
      </c>
      <c r="B130" s="2" t="s">
        <v>158</v>
      </c>
      <c r="C130" s="2" t="s">
        <v>238</v>
      </c>
      <c r="D130" s="59"/>
      <c r="E130" s="59">
        <v>1307710</v>
      </c>
      <c r="F130" s="59">
        <v>0</v>
      </c>
      <c r="G130" s="59">
        <f t="shared" si="44"/>
        <v>1307710</v>
      </c>
      <c r="H130" s="59"/>
      <c r="I130" s="60" t="s">
        <v>271</v>
      </c>
      <c r="J130" s="15"/>
      <c r="K130" s="3"/>
      <c r="L130" s="64"/>
      <c r="M130" s="61"/>
      <c r="N130" s="39">
        <v>0</v>
      </c>
      <c r="O130" s="1"/>
      <c r="P130" s="64"/>
      <c r="Q130" s="64"/>
      <c r="R130" s="61" t="s">
        <v>276</v>
      </c>
    </row>
    <row r="131" spans="1:18" ht="57" customHeight="1">
      <c r="A131" s="58" t="s">
        <v>226</v>
      </c>
      <c r="B131" s="2" t="s">
        <v>159</v>
      </c>
      <c r="C131" s="2" t="s">
        <v>238</v>
      </c>
      <c r="D131" s="59"/>
      <c r="E131" s="59">
        <v>1040000</v>
      </c>
      <c r="F131" s="59">
        <v>0</v>
      </c>
      <c r="G131" s="59">
        <f t="shared" si="44"/>
        <v>1040000</v>
      </c>
      <c r="H131" s="59"/>
      <c r="I131" s="60" t="s">
        <v>271</v>
      </c>
      <c r="J131" s="15"/>
      <c r="K131" s="3"/>
      <c r="L131" s="64"/>
      <c r="M131" s="61"/>
      <c r="N131" s="39">
        <v>0</v>
      </c>
      <c r="O131" s="1"/>
      <c r="P131" s="64"/>
      <c r="Q131" s="64"/>
      <c r="R131" s="61" t="s">
        <v>276</v>
      </c>
    </row>
    <row r="132" spans="1:18" ht="57" customHeight="1">
      <c r="A132" s="58" t="s">
        <v>227</v>
      </c>
      <c r="B132" s="2" t="s">
        <v>244</v>
      </c>
      <c r="C132" s="2" t="s">
        <v>238</v>
      </c>
      <c r="D132" s="59"/>
      <c r="E132" s="59">
        <v>3000000</v>
      </c>
      <c r="F132" s="59">
        <v>0</v>
      </c>
      <c r="G132" s="59">
        <f t="shared" si="44"/>
        <v>3000000</v>
      </c>
      <c r="H132" s="59"/>
      <c r="I132" s="60" t="s">
        <v>271</v>
      </c>
      <c r="J132" s="15"/>
      <c r="K132" s="3"/>
      <c r="L132" s="64"/>
      <c r="M132" s="61"/>
      <c r="N132" s="39">
        <v>0</v>
      </c>
      <c r="O132" s="1"/>
      <c r="P132" s="64"/>
      <c r="Q132" s="64"/>
      <c r="R132" s="61" t="s">
        <v>276</v>
      </c>
    </row>
    <row r="133" spans="1:18" ht="57" customHeight="1">
      <c r="A133" s="58" t="s">
        <v>228</v>
      </c>
      <c r="B133" s="2" t="s">
        <v>160</v>
      </c>
      <c r="C133" s="2" t="s">
        <v>238</v>
      </c>
      <c r="D133" s="59"/>
      <c r="E133" s="59">
        <v>7689986</v>
      </c>
      <c r="F133" s="59">
        <v>0</v>
      </c>
      <c r="G133" s="59">
        <f t="shared" si="44"/>
        <v>7689986</v>
      </c>
      <c r="H133" s="59"/>
      <c r="I133" s="60" t="s">
        <v>271</v>
      </c>
      <c r="J133" s="15"/>
      <c r="K133" s="3"/>
      <c r="L133" s="64"/>
      <c r="M133" s="61"/>
      <c r="N133" s="39">
        <v>0</v>
      </c>
      <c r="O133" s="1"/>
      <c r="P133" s="64"/>
      <c r="Q133" s="64"/>
      <c r="R133" s="61" t="s">
        <v>276</v>
      </c>
    </row>
    <row r="134" spans="1:18" ht="57" customHeight="1">
      <c r="A134" s="58" t="s">
        <v>229</v>
      </c>
      <c r="B134" s="2" t="s">
        <v>161</v>
      </c>
      <c r="C134" s="2" t="s">
        <v>238</v>
      </c>
      <c r="D134" s="59"/>
      <c r="E134" s="59">
        <v>3600000</v>
      </c>
      <c r="F134" s="59">
        <v>0</v>
      </c>
      <c r="G134" s="59">
        <f t="shared" si="44"/>
        <v>3600000</v>
      </c>
      <c r="H134" s="59"/>
      <c r="I134" s="60" t="s">
        <v>271</v>
      </c>
      <c r="J134" s="15"/>
      <c r="K134" s="3"/>
      <c r="L134" s="64"/>
      <c r="M134" s="61"/>
      <c r="N134" s="39">
        <v>0</v>
      </c>
      <c r="O134" s="1"/>
      <c r="P134" s="64"/>
      <c r="Q134" s="64"/>
      <c r="R134" s="61" t="s">
        <v>276</v>
      </c>
    </row>
    <row r="135" spans="1:18" ht="57" customHeight="1">
      <c r="A135" s="58" t="s">
        <v>232</v>
      </c>
      <c r="B135" s="2" t="s">
        <v>165</v>
      </c>
      <c r="C135" s="2" t="s">
        <v>238</v>
      </c>
      <c r="D135" s="59"/>
      <c r="E135" s="59">
        <v>2983369</v>
      </c>
      <c r="F135" s="59">
        <v>0</v>
      </c>
      <c r="G135" s="59">
        <f t="shared" si="44"/>
        <v>2983369</v>
      </c>
      <c r="H135" s="59"/>
      <c r="I135" s="60" t="s">
        <v>271</v>
      </c>
      <c r="J135" s="15"/>
      <c r="K135" s="3"/>
      <c r="L135" s="64"/>
      <c r="M135" s="61"/>
      <c r="N135" s="39">
        <v>0</v>
      </c>
      <c r="O135" s="1"/>
      <c r="P135" s="64"/>
      <c r="Q135" s="64"/>
      <c r="R135" s="61" t="s">
        <v>276</v>
      </c>
    </row>
    <row r="136" spans="1:18" ht="57" customHeight="1">
      <c r="A136" s="58" t="s">
        <v>233</v>
      </c>
      <c r="B136" s="2" t="s">
        <v>166</v>
      </c>
      <c r="C136" s="2" t="s">
        <v>238</v>
      </c>
      <c r="D136" s="59"/>
      <c r="E136" s="59">
        <v>8438007</v>
      </c>
      <c r="F136" s="59">
        <v>0</v>
      </c>
      <c r="G136" s="59">
        <f t="shared" si="44"/>
        <v>8438007</v>
      </c>
      <c r="H136" s="59"/>
      <c r="I136" s="60" t="s">
        <v>271</v>
      </c>
      <c r="J136" s="15"/>
      <c r="K136" s="3"/>
      <c r="L136" s="64"/>
      <c r="M136" s="61"/>
      <c r="N136" s="39">
        <v>0</v>
      </c>
      <c r="O136" s="1"/>
      <c r="P136" s="64"/>
      <c r="Q136" s="64"/>
      <c r="R136" s="61" t="s">
        <v>276</v>
      </c>
    </row>
    <row r="137" spans="1:18" ht="57" customHeight="1">
      <c r="A137" s="58" t="s">
        <v>235</v>
      </c>
      <c r="B137" s="2" t="s">
        <v>168</v>
      </c>
      <c r="C137" s="2" t="s">
        <v>238</v>
      </c>
      <c r="D137" s="59"/>
      <c r="E137" s="59">
        <v>4970712</v>
      </c>
      <c r="F137" s="59">
        <v>0</v>
      </c>
      <c r="G137" s="59">
        <f t="shared" si="44"/>
        <v>4970712</v>
      </c>
      <c r="H137" s="59"/>
      <c r="I137" s="60" t="s">
        <v>271</v>
      </c>
      <c r="J137" s="15"/>
      <c r="K137" s="3"/>
      <c r="L137" s="64"/>
      <c r="M137" s="61"/>
      <c r="N137" s="39">
        <v>0</v>
      </c>
      <c r="O137" s="1"/>
      <c r="P137" s="64"/>
      <c r="Q137" s="64"/>
      <c r="R137" s="61" t="s">
        <v>276</v>
      </c>
    </row>
    <row r="138" spans="1:18" ht="57" customHeight="1">
      <c r="A138" s="58" t="s">
        <v>236</v>
      </c>
      <c r="B138" s="2" t="s">
        <v>169</v>
      </c>
      <c r="C138" s="2" t="s">
        <v>238</v>
      </c>
      <c r="D138" s="59"/>
      <c r="E138" s="59">
        <v>2930495</v>
      </c>
      <c r="F138" s="59">
        <v>0</v>
      </c>
      <c r="G138" s="59">
        <f t="shared" si="44"/>
        <v>2930495</v>
      </c>
      <c r="H138" s="59"/>
      <c r="I138" s="60" t="s">
        <v>271</v>
      </c>
      <c r="J138" s="15"/>
      <c r="K138" s="3"/>
      <c r="L138" s="64"/>
      <c r="M138" s="61"/>
      <c r="N138" s="39">
        <v>0</v>
      </c>
      <c r="O138" s="1"/>
      <c r="P138" s="64"/>
      <c r="Q138" s="64"/>
      <c r="R138" s="61" t="s">
        <v>276</v>
      </c>
    </row>
    <row r="139" spans="1:18" ht="57" customHeight="1">
      <c r="A139" s="58" t="s">
        <v>237</v>
      </c>
      <c r="B139" s="2" t="s">
        <v>170</v>
      </c>
      <c r="C139" s="2" t="s">
        <v>238</v>
      </c>
      <c r="D139" s="59"/>
      <c r="E139" s="59">
        <v>3000000</v>
      </c>
      <c r="F139" s="59">
        <v>0</v>
      </c>
      <c r="G139" s="59">
        <f t="shared" si="44"/>
        <v>3000000</v>
      </c>
      <c r="H139" s="59"/>
      <c r="I139" s="60" t="s">
        <v>271</v>
      </c>
      <c r="J139" s="15"/>
      <c r="K139" s="3"/>
      <c r="L139" s="64"/>
      <c r="M139" s="61"/>
      <c r="N139" s="39">
        <v>0</v>
      </c>
      <c r="O139" s="1"/>
      <c r="P139" s="64"/>
      <c r="Q139" s="64"/>
      <c r="R139" s="61" t="s">
        <v>276</v>
      </c>
    </row>
    <row r="140" spans="1:18" ht="57" customHeight="1">
      <c r="A140" s="58" t="s">
        <v>259</v>
      </c>
      <c r="B140" s="2" t="s">
        <v>247</v>
      </c>
      <c r="C140" s="2" t="s">
        <v>238</v>
      </c>
      <c r="D140" s="59"/>
      <c r="E140" s="59">
        <v>1975532</v>
      </c>
      <c r="F140" s="59">
        <v>0</v>
      </c>
      <c r="G140" s="59">
        <f t="shared" si="44"/>
        <v>1975532</v>
      </c>
      <c r="H140" s="59"/>
      <c r="I140" s="60" t="s">
        <v>271</v>
      </c>
      <c r="J140" s="15"/>
      <c r="K140" s="3"/>
      <c r="L140" s="64"/>
      <c r="M140" s="61"/>
      <c r="N140" s="39">
        <v>0</v>
      </c>
      <c r="O140" s="1"/>
      <c r="P140" s="64"/>
      <c r="Q140" s="64"/>
      <c r="R140" s="61" t="s">
        <v>276</v>
      </c>
    </row>
    <row r="141" spans="1:18" ht="57" customHeight="1">
      <c r="A141" s="58" t="s">
        <v>260</v>
      </c>
      <c r="B141" s="2" t="s">
        <v>248</v>
      </c>
      <c r="C141" s="2" t="s">
        <v>238</v>
      </c>
      <c r="D141" s="59"/>
      <c r="E141" s="59">
        <v>7453707</v>
      </c>
      <c r="F141" s="59">
        <v>0</v>
      </c>
      <c r="G141" s="59">
        <f t="shared" si="44"/>
        <v>7453707</v>
      </c>
      <c r="H141" s="59"/>
      <c r="I141" s="60" t="s">
        <v>271</v>
      </c>
      <c r="J141" s="15"/>
      <c r="K141" s="3"/>
      <c r="L141" s="64"/>
      <c r="M141" s="61"/>
      <c r="N141" s="39">
        <v>0</v>
      </c>
      <c r="O141" s="1"/>
      <c r="P141" s="64"/>
      <c r="Q141" s="64"/>
      <c r="R141" s="61" t="s">
        <v>276</v>
      </c>
    </row>
    <row r="142" spans="1:18" ht="82.8">
      <c r="A142" s="58" t="s">
        <v>261</v>
      </c>
      <c r="B142" s="2" t="s">
        <v>250</v>
      </c>
      <c r="C142" s="2" t="s">
        <v>238</v>
      </c>
      <c r="D142" s="59"/>
      <c r="E142" s="59">
        <v>2301016</v>
      </c>
      <c r="F142" s="59">
        <v>0</v>
      </c>
      <c r="G142" s="59">
        <f t="shared" si="44"/>
        <v>2301016</v>
      </c>
      <c r="H142" s="59"/>
      <c r="I142" s="60" t="s">
        <v>271</v>
      </c>
      <c r="J142" s="15"/>
      <c r="K142" s="3"/>
      <c r="L142" s="64"/>
      <c r="M142" s="61"/>
      <c r="N142" s="39">
        <v>0</v>
      </c>
      <c r="O142" s="1"/>
      <c r="P142" s="64"/>
      <c r="Q142" s="64"/>
      <c r="R142" s="61" t="s">
        <v>276</v>
      </c>
    </row>
    <row r="143" spans="1:18" ht="57" customHeight="1">
      <c r="A143" s="58" t="s">
        <v>262</v>
      </c>
      <c r="B143" s="2" t="s">
        <v>251</v>
      </c>
      <c r="C143" s="2" t="s">
        <v>238</v>
      </c>
      <c r="D143" s="59"/>
      <c r="E143" s="59">
        <v>3462040</v>
      </c>
      <c r="F143" s="59">
        <v>0</v>
      </c>
      <c r="G143" s="59">
        <f t="shared" si="44"/>
        <v>3462040</v>
      </c>
      <c r="H143" s="59"/>
      <c r="I143" s="60" t="s">
        <v>271</v>
      </c>
      <c r="J143" s="15"/>
      <c r="K143" s="3"/>
      <c r="L143" s="64"/>
      <c r="M143" s="61"/>
      <c r="N143" s="39">
        <v>0</v>
      </c>
      <c r="O143" s="1"/>
      <c r="P143" s="64"/>
      <c r="Q143" s="64"/>
      <c r="R143" s="61" t="s">
        <v>276</v>
      </c>
    </row>
    <row r="144" spans="1:18" ht="57" customHeight="1">
      <c r="A144" s="58" t="s">
        <v>263</v>
      </c>
      <c r="B144" s="2" t="s">
        <v>252</v>
      </c>
      <c r="C144" s="2" t="s">
        <v>238</v>
      </c>
      <c r="D144" s="59"/>
      <c r="E144" s="59">
        <v>2724976</v>
      </c>
      <c r="F144" s="59">
        <v>0</v>
      </c>
      <c r="G144" s="59">
        <f t="shared" si="44"/>
        <v>2724976</v>
      </c>
      <c r="H144" s="59"/>
      <c r="I144" s="60" t="s">
        <v>271</v>
      </c>
      <c r="J144" s="15"/>
      <c r="K144" s="3"/>
      <c r="L144" s="64"/>
      <c r="M144" s="61"/>
      <c r="N144" s="39">
        <v>0</v>
      </c>
      <c r="O144" s="1"/>
      <c r="P144" s="64"/>
      <c r="Q144" s="64"/>
      <c r="R144" s="61" t="s">
        <v>276</v>
      </c>
    </row>
    <row r="145" spans="1:23" ht="57" customHeight="1">
      <c r="A145" s="58" t="s">
        <v>264</v>
      </c>
      <c r="B145" s="2" t="s">
        <v>253</v>
      </c>
      <c r="C145" s="2" t="s">
        <v>238</v>
      </c>
      <c r="D145" s="59"/>
      <c r="E145" s="59">
        <v>200179</v>
      </c>
      <c r="F145" s="59">
        <v>0</v>
      </c>
      <c r="G145" s="59">
        <f t="shared" si="44"/>
        <v>200179</v>
      </c>
      <c r="H145" s="59"/>
      <c r="I145" s="60" t="s">
        <v>271</v>
      </c>
      <c r="J145" s="15"/>
      <c r="K145" s="3"/>
      <c r="L145" s="64"/>
      <c r="M145" s="61"/>
      <c r="N145" s="39">
        <v>0</v>
      </c>
      <c r="O145" s="1"/>
      <c r="P145" s="64"/>
      <c r="Q145" s="64"/>
      <c r="R145" s="61" t="s">
        <v>276</v>
      </c>
    </row>
    <row r="146" spans="1:23" ht="57" customHeight="1">
      <c r="A146" s="58" t="s">
        <v>265</v>
      </c>
      <c r="B146" s="2" t="s">
        <v>254</v>
      </c>
      <c r="C146" s="2" t="s">
        <v>238</v>
      </c>
      <c r="D146" s="59"/>
      <c r="E146" s="59">
        <v>362391</v>
      </c>
      <c r="F146" s="59">
        <v>0</v>
      </c>
      <c r="G146" s="59">
        <f t="shared" si="44"/>
        <v>362391</v>
      </c>
      <c r="H146" s="59"/>
      <c r="I146" s="60" t="s">
        <v>271</v>
      </c>
      <c r="J146" s="15"/>
      <c r="K146" s="3"/>
      <c r="L146" s="64"/>
      <c r="M146" s="61"/>
      <c r="N146" s="39">
        <v>0</v>
      </c>
      <c r="O146" s="1"/>
      <c r="P146" s="64"/>
      <c r="Q146" s="64"/>
      <c r="R146" s="61" t="s">
        <v>276</v>
      </c>
    </row>
    <row r="147" spans="1:23" ht="57" customHeight="1">
      <c r="A147" s="58" t="s">
        <v>266</v>
      </c>
      <c r="B147" s="2" t="s">
        <v>256</v>
      </c>
      <c r="C147" s="2" t="s">
        <v>238</v>
      </c>
      <c r="D147" s="59"/>
      <c r="E147" s="59">
        <v>3600000</v>
      </c>
      <c r="F147" s="59">
        <v>0</v>
      </c>
      <c r="G147" s="59">
        <f t="shared" si="44"/>
        <v>3600000</v>
      </c>
      <c r="H147" s="59"/>
      <c r="I147" s="60" t="s">
        <v>271</v>
      </c>
      <c r="J147" s="15"/>
      <c r="K147" s="3"/>
      <c r="L147" s="64"/>
      <c r="M147" s="61"/>
      <c r="N147" s="39">
        <v>0</v>
      </c>
      <c r="O147" s="1"/>
      <c r="P147" s="64"/>
      <c r="Q147" s="64"/>
      <c r="R147" s="61" t="s">
        <v>276</v>
      </c>
    </row>
    <row r="148" spans="1:23" ht="57" customHeight="1">
      <c r="A148" s="58" t="s">
        <v>267</v>
      </c>
      <c r="B148" s="2" t="s">
        <v>257</v>
      </c>
      <c r="C148" s="2" t="s">
        <v>238</v>
      </c>
      <c r="D148" s="59"/>
      <c r="E148" s="59">
        <v>3241713</v>
      </c>
      <c r="F148" s="59">
        <v>0</v>
      </c>
      <c r="G148" s="59">
        <f t="shared" si="44"/>
        <v>3241713</v>
      </c>
      <c r="H148" s="59"/>
      <c r="I148" s="60" t="s">
        <v>271</v>
      </c>
      <c r="J148" s="15"/>
      <c r="K148" s="3"/>
      <c r="L148" s="64"/>
      <c r="M148" s="61"/>
      <c r="N148" s="39">
        <v>0</v>
      </c>
      <c r="O148" s="1"/>
      <c r="P148" s="64"/>
      <c r="Q148" s="64"/>
      <c r="R148" s="61" t="s">
        <v>276</v>
      </c>
    </row>
    <row r="149" spans="1:23" ht="57" customHeight="1">
      <c r="A149" s="58" t="s">
        <v>268</v>
      </c>
      <c r="B149" s="2" t="s">
        <v>258</v>
      </c>
      <c r="C149" s="2" t="s">
        <v>238</v>
      </c>
      <c r="D149" s="59"/>
      <c r="E149" s="59">
        <v>258802</v>
      </c>
      <c r="F149" s="59">
        <v>0</v>
      </c>
      <c r="G149" s="59">
        <f t="shared" si="44"/>
        <v>258802</v>
      </c>
      <c r="H149" s="59"/>
      <c r="I149" s="60" t="s">
        <v>271</v>
      </c>
      <c r="J149" s="15"/>
      <c r="K149" s="3"/>
      <c r="L149" s="64"/>
      <c r="M149" s="61"/>
      <c r="N149" s="39">
        <v>0</v>
      </c>
      <c r="O149" s="1"/>
      <c r="P149" s="64"/>
      <c r="Q149" s="64"/>
      <c r="R149" s="61" t="s">
        <v>276</v>
      </c>
    </row>
    <row r="150" spans="1:23" s="20" customFormat="1" ht="24.9" customHeight="1">
      <c r="A150" s="4"/>
      <c r="B150" s="9" t="s">
        <v>7</v>
      </c>
      <c r="C150" s="4"/>
      <c r="D150" s="39">
        <f>D9+D54</f>
        <v>1778079000</v>
      </c>
      <c r="E150" s="39">
        <f t="shared" ref="E150:G150" si="45">E9+E54</f>
        <v>1125678614</v>
      </c>
      <c r="F150" s="39">
        <f t="shared" si="45"/>
        <v>569784180</v>
      </c>
      <c r="G150" s="39">
        <f t="shared" si="45"/>
        <v>1695462794</v>
      </c>
      <c r="H150" s="39">
        <f>IF((D150-G150)=(H9+H54),(H9+H54),"FALSE")</f>
        <v>82616206</v>
      </c>
      <c r="I150" s="55"/>
      <c r="J150" s="5"/>
      <c r="K150" s="5"/>
      <c r="L150" s="5"/>
      <c r="M150" s="5"/>
      <c r="N150" s="39">
        <f>N9</f>
        <v>0</v>
      </c>
      <c r="O150" s="5"/>
      <c r="P150" s="6"/>
      <c r="Q150" s="6"/>
      <c r="R150" s="62"/>
      <c r="T150" s="25"/>
      <c r="U150" s="25"/>
      <c r="V150" s="23"/>
      <c r="W150" s="24"/>
    </row>
    <row r="152" spans="1:23" s="28" customFormat="1">
      <c r="A152" s="75" t="s">
        <v>31</v>
      </c>
      <c r="B152" s="76"/>
      <c r="C152" s="76"/>
      <c r="D152" s="76"/>
      <c r="E152" s="76"/>
      <c r="F152" s="76"/>
      <c r="G152" s="76"/>
      <c r="H152" s="29"/>
      <c r="I152" s="29"/>
      <c r="J152" s="29"/>
      <c r="K152" s="29"/>
      <c r="L152" s="29"/>
      <c r="M152" s="29"/>
      <c r="N152" s="29"/>
      <c r="O152" s="29"/>
      <c r="P152" s="57"/>
      <c r="Q152" s="57"/>
      <c r="R152" s="29"/>
      <c r="T152" s="29"/>
      <c r="U152" s="29"/>
      <c r="V152" s="30"/>
      <c r="W152" s="31"/>
    </row>
    <row r="153" spans="1:23" s="32" customFormat="1">
      <c r="A153" s="33" t="s">
        <v>32</v>
      </c>
      <c r="B153" s="33"/>
      <c r="C153" s="65"/>
      <c r="D153" s="33"/>
      <c r="E153" s="33"/>
      <c r="F153" s="33"/>
      <c r="G153" s="33"/>
      <c r="H153" s="34"/>
      <c r="I153" s="34"/>
      <c r="J153" s="34"/>
      <c r="K153" s="34"/>
      <c r="L153" s="34"/>
      <c r="M153" s="34"/>
      <c r="N153" s="34"/>
      <c r="O153" s="34"/>
      <c r="P153" s="34"/>
      <c r="Q153" s="34"/>
      <c r="R153" s="34"/>
      <c r="T153" s="34"/>
      <c r="U153" s="34"/>
      <c r="V153" s="35"/>
      <c r="W153" s="35"/>
    </row>
    <row r="154" spans="1:23" s="32" customFormat="1">
      <c r="A154" s="32" t="s">
        <v>28</v>
      </c>
      <c r="C154" s="27"/>
      <c r="D154" s="36"/>
      <c r="E154" s="36"/>
      <c r="F154" s="36"/>
      <c r="G154" s="36"/>
      <c r="H154" s="34"/>
      <c r="I154" s="34"/>
      <c r="J154" s="34"/>
      <c r="K154" s="34"/>
      <c r="L154" s="34"/>
      <c r="M154" s="34"/>
      <c r="N154" s="34"/>
      <c r="O154" s="34"/>
      <c r="P154" s="34"/>
      <c r="Q154" s="34"/>
      <c r="R154" s="34"/>
      <c r="T154" s="34"/>
      <c r="U154" s="34"/>
      <c r="V154" s="35"/>
      <c r="W154" s="35"/>
    </row>
    <row r="155" spans="1:23" s="32" customFormat="1">
      <c r="A155" s="32" t="s">
        <v>29</v>
      </c>
      <c r="C155" s="27"/>
      <c r="D155" s="36"/>
      <c r="E155" s="36"/>
      <c r="F155" s="36"/>
      <c r="G155" s="36"/>
      <c r="H155" s="34"/>
      <c r="I155" s="34"/>
      <c r="J155" s="34"/>
      <c r="K155" s="34"/>
      <c r="L155" s="34"/>
      <c r="M155" s="34"/>
      <c r="N155" s="34"/>
      <c r="O155" s="34"/>
      <c r="P155" s="34"/>
      <c r="Q155" s="34"/>
      <c r="R155" s="34"/>
      <c r="T155" s="34"/>
      <c r="U155" s="34"/>
      <c r="V155" s="35"/>
      <c r="W155" s="35"/>
    </row>
    <row r="156" spans="1:23" s="32" customFormat="1">
      <c r="A156" s="32" t="s">
        <v>30</v>
      </c>
      <c r="C156" s="27"/>
      <c r="D156" s="36"/>
      <c r="E156" s="36"/>
      <c r="F156" s="36"/>
      <c r="G156" s="36"/>
      <c r="H156" s="34"/>
      <c r="I156" s="34"/>
      <c r="J156" s="34"/>
      <c r="K156" s="34"/>
      <c r="L156" s="34"/>
      <c r="M156" s="34"/>
      <c r="N156" s="34"/>
      <c r="O156" s="34"/>
      <c r="P156" s="34"/>
      <c r="Q156" s="34"/>
      <c r="R156" s="34"/>
      <c r="T156" s="34"/>
      <c r="U156" s="34"/>
      <c r="V156" s="35"/>
      <c r="W156" s="35"/>
    </row>
    <row r="157" spans="1:23" s="32" customFormat="1">
      <c r="A157" s="32" t="s">
        <v>33</v>
      </c>
      <c r="C157" s="27"/>
      <c r="D157" s="36"/>
      <c r="E157" s="36"/>
      <c r="F157" s="36"/>
      <c r="G157" s="36"/>
      <c r="H157" s="34"/>
      <c r="I157" s="34"/>
      <c r="J157" s="34"/>
      <c r="K157" s="34"/>
      <c r="L157" s="34"/>
      <c r="M157" s="34"/>
      <c r="N157" s="34"/>
      <c r="O157" s="34"/>
      <c r="P157" s="34"/>
      <c r="Q157" s="34"/>
      <c r="R157" s="34"/>
      <c r="T157" s="34"/>
      <c r="U157" s="34"/>
      <c r="V157" s="35"/>
      <c r="W157" s="35"/>
    </row>
    <row r="158" spans="1:23" s="28" customFormat="1">
      <c r="A158" s="37" t="s">
        <v>34</v>
      </c>
      <c r="B158" s="27"/>
      <c r="C158" s="27"/>
      <c r="D158" s="38"/>
      <c r="E158" s="38"/>
      <c r="F158" s="38"/>
      <c r="G158" s="38"/>
      <c r="H158" s="29"/>
      <c r="I158" s="29"/>
      <c r="J158" s="29"/>
      <c r="K158" s="29"/>
      <c r="L158" s="29"/>
      <c r="M158" s="29"/>
      <c r="N158" s="29"/>
      <c r="O158" s="29"/>
      <c r="P158" s="57"/>
      <c r="Q158" s="57"/>
      <c r="R158" s="29"/>
      <c r="T158" s="29"/>
      <c r="U158" s="29"/>
      <c r="V158" s="30"/>
      <c r="W158" s="31"/>
    </row>
    <row r="162" spans="4:23" s="10" customFormat="1">
      <c r="D162" s="26"/>
      <c r="E162" s="26"/>
      <c r="F162" s="26"/>
      <c r="G162" s="26"/>
      <c r="H162" s="12"/>
      <c r="I162" s="12"/>
      <c r="J162" s="12"/>
      <c r="K162" s="12"/>
      <c r="L162" s="12"/>
      <c r="M162" s="12"/>
      <c r="N162" s="12"/>
      <c r="O162" s="12"/>
      <c r="P162" s="56"/>
      <c r="Q162" s="56"/>
      <c r="R162" s="12"/>
      <c r="S162" s="11"/>
      <c r="T162" s="12"/>
      <c r="U162" s="12"/>
      <c r="V162" s="13"/>
      <c r="W162" s="17"/>
    </row>
    <row r="163" spans="4:23" s="10" customFormat="1">
      <c r="D163" s="26"/>
      <c r="E163" s="26"/>
      <c r="F163" s="26"/>
      <c r="G163" s="26"/>
      <c r="H163" s="12"/>
      <c r="I163" s="12"/>
      <c r="J163" s="12"/>
      <c r="K163" s="12"/>
      <c r="L163" s="12"/>
      <c r="M163" s="12"/>
      <c r="N163" s="12"/>
      <c r="O163" s="12"/>
      <c r="P163" s="56"/>
      <c r="Q163" s="56"/>
      <c r="R163" s="12"/>
      <c r="S163" s="11"/>
      <c r="T163" s="12"/>
      <c r="U163" s="12"/>
      <c r="V163" s="13"/>
      <c r="W163" s="17"/>
    </row>
    <row r="164" spans="4:23" s="10" customFormat="1">
      <c r="D164" s="26"/>
      <c r="E164" s="26"/>
      <c r="F164" s="26"/>
      <c r="G164" s="26"/>
      <c r="H164" s="12"/>
      <c r="I164" s="12"/>
      <c r="J164" s="12"/>
      <c r="K164" s="12"/>
      <c r="L164" s="12"/>
      <c r="M164" s="12"/>
      <c r="N164" s="12"/>
      <c r="O164" s="12"/>
      <c r="P164" s="56"/>
      <c r="Q164" s="56"/>
      <c r="R164" s="12"/>
      <c r="S164" s="11"/>
      <c r="T164" s="12"/>
      <c r="U164" s="12"/>
      <c r="V164" s="13"/>
      <c r="W164" s="17"/>
    </row>
    <row r="165" spans="4:23" s="10" customFormat="1">
      <c r="D165" s="26"/>
      <c r="E165" s="26"/>
      <c r="F165" s="26"/>
      <c r="G165" s="26"/>
      <c r="H165" s="12"/>
      <c r="I165" s="12"/>
      <c r="J165" s="12"/>
      <c r="K165" s="12"/>
      <c r="L165" s="12"/>
      <c r="M165" s="12"/>
      <c r="N165" s="12"/>
      <c r="O165" s="12"/>
      <c r="P165" s="56"/>
      <c r="Q165" s="56"/>
      <c r="R165" s="12"/>
      <c r="S165" s="11"/>
      <c r="T165" s="12"/>
      <c r="U165" s="12"/>
      <c r="V165" s="13"/>
      <c r="W165" s="17"/>
    </row>
    <row r="166" spans="4:23" s="10" customFormat="1">
      <c r="D166" s="26"/>
      <c r="E166" s="26"/>
      <c r="F166" s="26"/>
      <c r="G166" s="26"/>
      <c r="H166" s="12"/>
      <c r="I166" s="12"/>
      <c r="J166" s="12"/>
      <c r="K166" s="12"/>
      <c r="L166" s="12"/>
      <c r="M166" s="12"/>
      <c r="N166" s="12"/>
      <c r="O166" s="12"/>
      <c r="P166" s="56"/>
      <c r="Q166" s="56"/>
      <c r="R166" s="12"/>
      <c r="S166" s="11"/>
      <c r="T166" s="12"/>
      <c r="U166" s="12"/>
      <c r="V166" s="13"/>
      <c r="W166" s="17"/>
    </row>
    <row r="167" spans="4:23" s="10" customFormat="1">
      <c r="D167" s="26"/>
      <c r="E167" s="26"/>
      <c r="F167" s="26"/>
      <c r="G167" s="26"/>
      <c r="H167" s="12"/>
      <c r="I167" s="12"/>
      <c r="J167" s="12"/>
      <c r="K167" s="12"/>
      <c r="L167" s="12"/>
      <c r="M167" s="12"/>
      <c r="N167" s="12"/>
      <c r="O167" s="12"/>
      <c r="P167" s="56"/>
      <c r="Q167" s="56"/>
      <c r="R167" s="12"/>
      <c r="S167" s="11"/>
      <c r="T167" s="12"/>
      <c r="U167" s="12"/>
      <c r="V167" s="13"/>
      <c r="W167" s="17"/>
    </row>
    <row r="168" spans="4:23" s="10" customFormat="1">
      <c r="D168" s="26"/>
      <c r="E168" s="26"/>
      <c r="F168" s="26"/>
      <c r="G168" s="26"/>
      <c r="H168" s="12"/>
      <c r="I168" s="12"/>
      <c r="J168" s="12"/>
      <c r="K168" s="12"/>
      <c r="L168" s="12"/>
      <c r="M168" s="12"/>
      <c r="N168" s="12"/>
      <c r="O168" s="12"/>
      <c r="P168" s="56"/>
      <c r="Q168" s="56"/>
      <c r="R168" s="12"/>
      <c r="S168" s="11"/>
      <c r="T168" s="12"/>
      <c r="U168" s="12"/>
      <c r="V168" s="13"/>
      <c r="W168" s="17"/>
    </row>
    <row r="169" spans="4:23" s="10" customFormat="1">
      <c r="D169" s="26"/>
      <c r="E169" s="26"/>
      <c r="F169" s="26"/>
      <c r="G169" s="26"/>
      <c r="H169" s="12"/>
      <c r="I169" s="12"/>
      <c r="J169" s="12"/>
      <c r="K169" s="12"/>
      <c r="L169" s="12"/>
      <c r="M169" s="12"/>
      <c r="N169" s="12"/>
      <c r="O169" s="12"/>
      <c r="P169" s="56"/>
      <c r="Q169" s="56"/>
      <c r="R169" s="12"/>
      <c r="S169" s="11"/>
      <c r="T169" s="12"/>
      <c r="U169" s="12"/>
      <c r="V169" s="13"/>
      <c r="W169" s="17"/>
    </row>
    <row r="170" spans="4:23" s="10" customFormat="1">
      <c r="D170" s="26"/>
      <c r="E170" s="26"/>
      <c r="F170" s="26"/>
      <c r="G170" s="26"/>
      <c r="H170" s="12"/>
      <c r="I170" s="12"/>
      <c r="J170" s="12"/>
      <c r="K170" s="12"/>
      <c r="L170" s="12"/>
      <c r="M170" s="12"/>
      <c r="N170" s="12"/>
      <c r="O170" s="12"/>
      <c r="P170" s="56"/>
      <c r="Q170" s="56"/>
      <c r="R170" s="12"/>
      <c r="S170" s="11"/>
      <c r="T170" s="12"/>
      <c r="U170" s="12"/>
      <c r="V170" s="13"/>
      <c r="W170" s="17"/>
    </row>
    <row r="171" spans="4:23" s="10" customFormat="1">
      <c r="D171" s="26"/>
      <c r="E171" s="26"/>
      <c r="F171" s="26"/>
      <c r="G171" s="26"/>
      <c r="H171" s="12"/>
      <c r="I171" s="12"/>
      <c r="J171" s="12"/>
      <c r="K171" s="12"/>
      <c r="L171" s="12"/>
      <c r="M171" s="12"/>
      <c r="N171" s="12"/>
      <c r="O171" s="12"/>
      <c r="P171" s="56"/>
      <c r="Q171" s="56"/>
      <c r="R171" s="12"/>
      <c r="S171" s="11"/>
      <c r="T171" s="12"/>
      <c r="U171" s="12"/>
      <c r="V171" s="13"/>
      <c r="W171" s="17"/>
    </row>
    <row r="172" spans="4:23" s="10" customFormat="1">
      <c r="D172" s="26"/>
      <c r="E172" s="26"/>
      <c r="F172" s="26"/>
      <c r="G172" s="26"/>
      <c r="H172" s="12"/>
      <c r="I172" s="12"/>
      <c r="J172" s="12"/>
      <c r="K172" s="12"/>
      <c r="L172" s="12"/>
      <c r="M172" s="12"/>
      <c r="N172" s="12"/>
      <c r="O172" s="12"/>
      <c r="P172" s="56"/>
      <c r="Q172" s="56"/>
      <c r="R172" s="12"/>
      <c r="S172" s="11"/>
      <c r="T172" s="12"/>
      <c r="U172" s="12"/>
      <c r="V172" s="13"/>
      <c r="W172" s="17"/>
    </row>
    <row r="173" spans="4:23" s="10" customFormat="1">
      <c r="D173" s="26"/>
      <c r="E173" s="26"/>
      <c r="F173" s="26"/>
      <c r="G173" s="26"/>
      <c r="H173" s="12"/>
      <c r="I173" s="12"/>
      <c r="J173" s="12"/>
      <c r="K173" s="12"/>
      <c r="L173" s="12"/>
      <c r="M173" s="12"/>
      <c r="N173" s="12"/>
      <c r="O173" s="12"/>
      <c r="P173" s="56"/>
      <c r="Q173" s="56"/>
      <c r="R173" s="12"/>
      <c r="S173" s="11"/>
      <c r="T173" s="12"/>
      <c r="U173" s="12"/>
      <c r="V173" s="13"/>
      <c r="W173" s="17"/>
    </row>
    <row r="174" spans="4:23" s="10" customFormat="1">
      <c r="D174" s="26"/>
      <c r="E174" s="26"/>
      <c r="F174" s="26"/>
      <c r="G174" s="26"/>
      <c r="H174" s="12"/>
      <c r="I174" s="12"/>
      <c r="J174" s="12"/>
      <c r="K174" s="12"/>
      <c r="L174" s="12"/>
      <c r="M174" s="12"/>
      <c r="N174" s="12"/>
      <c r="O174" s="12"/>
      <c r="P174" s="56"/>
      <c r="Q174" s="56"/>
      <c r="R174" s="12"/>
      <c r="S174" s="11"/>
      <c r="T174" s="12"/>
      <c r="U174" s="12"/>
      <c r="V174" s="13"/>
      <c r="W174" s="17"/>
    </row>
    <row r="175" spans="4:23" s="10" customFormat="1">
      <c r="D175" s="26"/>
      <c r="E175" s="26"/>
      <c r="F175" s="26"/>
      <c r="G175" s="26"/>
      <c r="H175" s="12"/>
      <c r="I175" s="12"/>
      <c r="J175" s="12"/>
      <c r="K175" s="12"/>
      <c r="L175" s="12"/>
      <c r="M175" s="12"/>
      <c r="N175" s="12"/>
      <c r="O175" s="12"/>
      <c r="P175" s="56"/>
      <c r="Q175" s="56"/>
      <c r="R175" s="12"/>
      <c r="S175" s="11"/>
      <c r="T175" s="12"/>
      <c r="U175" s="12"/>
      <c r="V175" s="13"/>
      <c r="W175" s="17"/>
    </row>
    <row r="176" spans="4:23" s="10" customFormat="1">
      <c r="D176" s="26"/>
      <c r="E176" s="26"/>
      <c r="F176" s="26"/>
      <c r="G176" s="26"/>
      <c r="H176" s="12"/>
      <c r="I176" s="12"/>
      <c r="J176" s="12"/>
      <c r="K176" s="12"/>
      <c r="L176" s="12"/>
      <c r="M176" s="12"/>
      <c r="N176" s="12"/>
      <c r="O176" s="12"/>
      <c r="P176" s="56"/>
      <c r="Q176" s="56"/>
      <c r="R176" s="12"/>
      <c r="S176" s="11"/>
      <c r="T176" s="12"/>
      <c r="U176" s="12"/>
      <c r="V176" s="13"/>
      <c r="W176" s="17"/>
    </row>
    <row r="177" spans="4:23" s="10" customFormat="1">
      <c r="D177" s="26"/>
      <c r="E177" s="26"/>
      <c r="F177" s="26"/>
      <c r="G177" s="26"/>
      <c r="H177" s="12"/>
      <c r="I177" s="12"/>
      <c r="J177" s="12"/>
      <c r="K177" s="12"/>
      <c r="L177" s="12"/>
      <c r="M177" s="12"/>
      <c r="N177" s="12"/>
      <c r="O177" s="12"/>
      <c r="P177" s="56"/>
      <c r="Q177" s="56"/>
      <c r="R177" s="12"/>
      <c r="S177" s="11"/>
      <c r="T177" s="12"/>
      <c r="U177" s="12"/>
      <c r="V177" s="13"/>
      <c r="W177" s="17"/>
    </row>
    <row r="178" spans="4:23" s="10" customFormat="1">
      <c r="D178" s="26"/>
      <c r="E178" s="26"/>
      <c r="F178" s="26"/>
      <c r="G178" s="26"/>
      <c r="H178" s="12"/>
      <c r="I178" s="12"/>
      <c r="J178" s="12"/>
      <c r="K178" s="12"/>
      <c r="L178" s="12"/>
      <c r="M178" s="12"/>
      <c r="N178" s="12"/>
      <c r="O178" s="12"/>
      <c r="P178" s="56"/>
      <c r="Q178" s="56"/>
      <c r="R178" s="12"/>
      <c r="S178" s="11"/>
      <c r="T178" s="12"/>
      <c r="U178" s="12"/>
      <c r="V178" s="13"/>
      <c r="W178" s="17"/>
    </row>
    <row r="179" spans="4:23" s="10" customFormat="1">
      <c r="D179" s="26"/>
      <c r="E179" s="26"/>
      <c r="F179" s="26"/>
      <c r="G179" s="26"/>
      <c r="H179" s="12"/>
      <c r="I179" s="12"/>
      <c r="J179" s="12"/>
      <c r="K179" s="12"/>
      <c r="L179" s="12"/>
      <c r="M179" s="12"/>
      <c r="N179" s="12"/>
      <c r="O179" s="12"/>
      <c r="P179" s="56"/>
      <c r="Q179" s="56"/>
      <c r="R179" s="12"/>
      <c r="S179" s="11"/>
      <c r="T179" s="12"/>
      <c r="U179" s="12"/>
      <c r="V179" s="13"/>
      <c r="W179" s="17"/>
    </row>
    <row r="180" spans="4:23" s="10" customFormat="1">
      <c r="D180" s="26"/>
      <c r="E180" s="26"/>
      <c r="F180" s="26"/>
      <c r="G180" s="26"/>
      <c r="H180" s="12"/>
      <c r="I180" s="12"/>
      <c r="J180" s="12"/>
      <c r="K180" s="12"/>
      <c r="L180" s="12"/>
      <c r="M180" s="12"/>
      <c r="N180" s="12"/>
      <c r="O180" s="12"/>
      <c r="P180" s="56"/>
      <c r="Q180" s="56"/>
      <c r="R180" s="12"/>
      <c r="S180" s="11"/>
      <c r="T180" s="12"/>
      <c r="U180" s="12"/>
      <c r="V180" s="13"/>
      <c r="W180" s="17"/>
    </row>
    <row r="181" spans="4:23" s="10" customFormat="1">
      <c r="D181" s="26"/>
      <c r="E181" s="26"/>
      <c r="F181" s="26"/>
      <c r="G181" s="26"/>
      <c r="H181" s="12"/>
      <c r="I181" s="12"/>
      <c r="J181" s="12"/>
      <c r="K181" s="12"/>
      <c r="L181" s="12"/>
      <c r="M181" s="12"/>
      <c r="N181" s="12"/>
      <c r="O181" s="12"/>
      <c r="P181" s="56"/>
      <c r="Q181" s="56"/>
      <c r="R181" s="12"/>
      <c r="S181" s="11"/>
      <c r="T181" s="12"/>
      <c r="U181" s="12"/>
      <c r="V181" s="13"/>
      <c r="W181" s="17"/>
    </row>
    <row r="182" spans="4:23" s="10" customFormat="1">
      <c r="D182" s="26"/>
      <c r="E182" s="26"/>
      <c r="F182" s="26"/>
      <c r="G182" s="26"/>
      <c r="H182" s="12"/>
      <c r="I182" s="12"/>
      <c r="J182" s="12"/>
      <c r="K182" s="12"/>
      <c r="L182" s="12"/>
      <c r="M182" s="12"/>
      <c r="N182" s="12"/>
      <c r="O182" s="12"/>
      <c r="P182" s="56"/>
      <c r="Q182" s="56"/>
      <c r="R182" s="12"/>
      <c r="S182" s="11"/>
      <c r="T182" s="12"/>
      <c r="U182" s="12"/>
      <c r="V182" s="13"/>
      <c r="W182" s="17"/>
    </row>
    <row r="183" spans="4:23" s="10" customFormat="1">
      <c r="D183" s="26"/>
      <c r="E183" s="26"/>
      <c r="F183" s="26"/>
      <c r="G183" s="26"/>
      <c r="H183" s="12"/>
      <c r="I183" s="12"/>
      <c r="J183" s="12"/>
      <c r="K183" s="12"/>
      <c r="L183" s="12"/>
      <c r="M183" s="12"/>
      <c r="N183" s="12"/>
      <c r="O183" s="12"/>
      <c r="P183" s="56"/>
      <c r="Q183" s="56"/>
      <c r="R183" s="12"/>
      <c r="S183" s="11"/>
      <c r="T183" s="12"/>
      <c r="U183" s="12"/>
      <c r="V183" s="13"/>
      <c r="W183" s="17"/>
    </row>
    <row r="184" spans="4:23" s="10" customFormat="1">
      <c r="D184" s="26"/>
      <c r="E184" s="26"/>
      <c r="F184" s="26"/>
      <c r="G184" s="26"/>
      <c r="H184" s="12"/>
      <c r="I184" s="12"/>
      <c r="J184" s="12"/>
      <c r="K184" s="12"/>
      <c r="L184" s="12"/>
      <c r="M184" s="12"/>
      <c r="N184" s="12"/>
      <c r="O184" s="12"/>
      <c r="P184" s="56"/>
      <c r="Q184" s="56"/>
      <c r="R184" s="12"/>
      <c r="S184" s="11"/>
      <c r="T184" s="12"/>
      <c r="U184" s="12"/>
      <c r="V184" s="13"/>
      <c r="W184" s="17"/>
    </row>
    <row r="185" spans="4:23" s="10" customFormat="1">
      <c r="D185" s="26"/>
      <c r="E185" s="26"/>
      <c r="F185" s="26"/>
      <c r="G185" s="26"/>
      <c r="H185" s="12"/>
      <c r="I185" s="12"/>
      <c r="J185" s="12"/>
      <c r="K185" s="12"/>
      <c r="L185" s="12"/>
      <c r="M185" s="12"/>
      <c r="N185" s="12"/>
      <c r="O185" s="12"/>
      <c r="P185" s="56"/>
      <c r="Q185" s="56"/>
      <c r="R185" s="12"/>
      <c r="S185" s="11"/>
      <c r="T185" s="12"/>
      <c r="U185" s="12"/>
      <c r="V185" s="13"/>
      <c r="W185" s="17"/>
    </row>
    <row r="186" spans="4:23" s="10" customFormat="1">
      <c r="D186" s="26"/>
      <c r="E186" s="26"/>
      <c r="F186" s="26"/>
      <c r="G186" s="26"/>
      <c r="H186" s="12"/>
      <c r="I186" s="12"/>
      <c r="J186" s="12"/>
      <c r="K186" s="12"/>
      <c r="L186" s="12"/>
      <c r="M186" s="12"/>
      <c r="N186" s="12"/>
      <c r="O186" s="12"/>
      <c r="P186" s="56"/>
      <c r="Q186" s="56"/>
      <c r="R186" s="12"/>
      <c r="S186" s="11"/>
      <c r="T186" s="12"/>
      <c r="U186" s="12"/>
      <c r="V186" s="13"/>
      <c r="W186" s="17"/>
    </row>
    <row r="187" spans="4:23" s="10" customFormat="1">
      <c r="D187" s="26"/>
      <c r="E187" s="26"/>
      <c r="F187" s="26"/>
      <c r="G187" s="26"/>
      <c r="H187" s="12"/>
      <c r="I187" s="12"/>
      <c r="J187" s="12"/>
      <c r="K187" s="12"/>
      <c r="L187" s="12"/>
      <c r="M187" s="12"/>
      <c r="N187" s="12"/>
      <c r="O187" s="12"/>
      <c r="P187" s="56"/>
      <c r="Q187" s="56"/>
      <c r="R187" s="12"/>
      <c r="S187" s="11"/>
      <c r="T187" s="12"/>
      <c r="U187" s="12"/>
      <c r="V187" s="13"/>
      <c r="W187" s="17"/>
    </row>
    <row r="188" spans="4:23" s="10" customFormat="1">
      <c r="D188" s="26"/>
      <c r="E188" s="26"/>
      <c r="F188" s="26"/>
      <c r="G188" s="26"/>
      <c r="H188" s="12"/>
      <c r="I188" s="12"/>
      <c r="J188" s="12"/>
      <c r="K188" s="12"/>
      <c r="L188" s="12"/>
      <c r="M188" s="12"/>
      <c r="N188" s="12"/>
      <c r="O188" s="12"/>
      <c r="P188" s="56"/>
      <c r="Q188" s="56"/>
      <c r="R188" s="12"/>
      <c r="S188" s="11"/>
      <c r="T188" s="12"/>
      <c r="U188" s="12"/>
      <c r="V188" s="13"/>
      <c r="W188" s="17"/>
    </row>
    <row r="189" spans="4:23" s="10" customFormat="1">
      <c r="D189" s="26"/>
      <c r="E189" s="26"/>
      <c r="F189" s="26"/>
      <c r="G189" s="26"/>
      <c r="H189" s="12"/>
      <c r="I189" s="12"/>
      <c r="J189" s="12"/>
      <c r="K189" s="12"/>
      <c r="L189" s="12"/>
      <c r="M189" s="12"/>
      <c r="N189" s="12"/>
      <c r="O189" s="12"/>
      <c r="P189" s="56"/>
      <c r="Q189" s="56"/>
      <c r="R189" s="12"/>
      <c r="S189" s="11"/>
      <c r="T189" s="12"/>
      <c r="U189" s="12"/>
      <c r="V189" s="13"/>
      <c r="W189" s="17"/>
    </row>
    <row r="190" spans="4:23" s="10" customFormat="1">
      <c r="D190" s="26"/>
      <c r="E190" s="26"/>
      <c r="F190" s="26"/>
      <c r="G190" s="26"/>
      <c r="H190" s="12"/>
      <c r="I190" s="12"/>
      <c r="J190" s="12"/>
      <c r="K190" s="12"/>
      <c r="L190" s="12"/>
      <c r="M190" s="12"/>
      <c r="N190" s="12"/>
      <c r="O190" s="12"/>
      <c r="P190" s="56"/>
      <c r="Q190" s="56"/>
      <c r="R190" s="12"/>
      <c r="S190" s="11"/>
      <c r="T190" s="12"/>
      <c r="U190" s="12"/>
      <c r="V190" s="13"/>
      <c r="W190" s="17"/>
    </row>
    <row r="191" spans="4:23" s="10" customFormat="1">
      <c r="D191" s="26"/>
      <c r="E191" s="26"/>
      <c r="F191" s="26"/>
      <c r="G191" s="26"/>
      <c r="H191" s="12"/>
      <c r="I191" s="12"/>
      <c r="J191" s="12"/>
      <c r="K191" s="12"/>
      <c r="L191" s="12"/>
      <c r="M191" s="12"/>
      <c r="N191" s="12"/>
      <c r="O191" s="12"/>
      <c r="P191" s="56"/>
      <c r="Q191" s="56"/>
      <c r="R191" s="12"/>
      <c r="S191" s="11"/>
      <c r="T191" s="12"/>
      <c r="U191" s="12"/>
      <c r="V191" s="13"/>
      <c r="W191" s="17"/>
    </row>
    <row r="192" spans="4:23" s="10" customFormat="1">
      <c r="D192" s="26"/>
      <c r="E192" s="26"/>
      <c r="F192" s="26"/>
      <c r="G192" s="26"/>
      <c r="H192" s="12"/>
      <c r="I192" s="12"/>
      <c r="J192" s="12"/>
      <c r="K192" s="12"/>
      <c r="L192" s="12"/>
      <c r="M192" s="12"/>
      <c r="N192" s="12"/>
      <c r="O192" s="12"/>
      <c r="P192" s="56"/>
      <c r="Q192" s="56"/>
      <c r="R192" s="12"/>
      <c r="S192" s="11"/>
      <c r="T192" s="12"/>
      <c r="U192" s="12"/>
      <c r="V192" s="13"/>
      <c r="W192" s="17"/>
    </row>
    <row r="193" spans="4:23" s="10" customFormat="1">
      <c r="D193" s="26"/>
      <c r="E193" s="26"/>
      <c r="F193" s="26"/>
      <c r="G193" s="26"/>
      <c r="H193" s="12"/>
      <c r="I193" s="12"/>
      <c r="J193" s="12"/>
      <c r="K193" s="12"/>
      <c r="L193" s="12"/>
      <c r="M193" s="12"/>
      <c r="N193" s="12"/>
      <c r="O193" s="12"/>
      <c r="P193" s="56"/>
      <c r="Q193" s="56"/>
      <c r="R193" s="12"/>
      <c r="S193" s="11"/>
      <c r="T193" s="12"/>
      <c r="U193" s="12"/>
      <c r="V193" s="13"/>
      <c r="W193" s="17"/>
    </row>
    <row r="194" spans="4:23" s="10" customFormat="1">
      <c r="D194" s="26"/>
      <c r="E194" s="26"/>
      <c r="F194" s="26"/>
      <c r="G194" s="26"/>
      <c r="H194" s="12"/>
      <c r="I194" s="12"/>
      <c r="J194" s="12"/>
      <c r="K194" s="12"/>
      <c r="L194" s="12"/>
      <c r="M194" s="12"/>
      <c r="N194" s="12"/>
      <c r="O194" s="12"/>
      <c r="P194" s="56"/>
      <c r="Q194" s="56"/>
      <c r="R194" s="12"/>
      <c r="S194" s="11"/>
      <c r="T194" s="12"/>
      <c r="U194" s="12"/>
      <c r="V194" s="13"/>
      <c r="W194" s="17"/>
    </row>
    <row r="195" spans="4:23" s="10" customFormat="1">
      <c r="D195" s="26"/>
      <c r="E195" s="26"/>
      <c r="F195" s="26"/>
      <c r="G195" s="26"/>
      <c r="H195" s="12"/>
      <c r="I195" s="12"/>
      <c r="J195" s="12"/>
      <c r="K195" s="12"/>
      <c r="L195" s="12"/>
      <c r="M195" s="12"/>
      <c r="N195" s="12"/>
      <c r="O195" s="12"/>
      <c r="P195" s="56"/>
      <c r="Q195" s="56"/>
      <c r="R195" s="12"/>
      <c r="S195" s="11"/>
      <c r="T195" s="12"/>
      <c r="U195" s="12"/>
      <c r="V195" s="13"/>
      <c r="W195" s="17"/>
    </row>
    <row r="196" spans="4:23" s="10" customFormat="1">
      <c r="D196" s="26"/>
      <c r="E196" s="26"/>
      <c r="F196" s="26"/>
      <c r="G196" s="26"/>
      <c r="H196" s="12"/>
      <c r="I196" s="12"/>
      <c r="J196" s="12"/>
      <c r="K196" s="12"/>
      <c r="L196" s="12"/>
      <c r="M196" s="12"/>
      <c r="N196" s="12"/>
      <c r="O196" s="12"/>
      <c r="P196" s="56"/>
      <c r="Q196" s="56"/>
      <c r="R196" s="12"/>
      <c r="S196" s="11"/>
      <c r="T196" s="12"/>
      <c r="U196" s="12"/>
      <c r="V196" s="13"/>
      <c r="W196" s="17"/>
    </row>
    <row r="197" spans="4:23" s="10" customFormat="1">
      <c r="D197" s="26"/>
      <c r="E197" s="26"/>
      <c r="F197" s="26"/>
      <c r="G197" s="26"/>
      <c r="H197" s="12"/>
      <c r="I197" s="12"/>
      <c r="J197" s="12"/>
      <c r="K197" s="12"/>
      <c r="L197" s="12"/>
      <c r="M197" s="12"/>
      <c r="N197" s="12"/>
      <c r="O197" s="12"/>
      <c r="P197" s="56"/>
      <c r="Q197" s="56"/>
      <c r="R197" s="12"/>
      <c r="S197" s="11"/>
      <c r="T197" s="12"/>
      <c r="U197" s="12"/>
      <c r="V197" s="13"/>
      <c r="W197" s="17"/>
    </row>
    <row r="198" spans="4:23" s="10" customFormat="1">
      <c r="D198" s="26"/>
      <c r="E198" s="26"/>
      <c r="F198" s="26"/>
      <c r="G198" s="26"/>
      <c r="H198" s="12"/>
      <c r="I198" s="12"/>
      <c r="J198" s="12"/>
      <c r="K198" s="12"/>
      <c r="L198" s="12"/>
      <c r="M198" s="12"/>
      <c r="N198" s="12"/>
      <c r="O198" s="12"/>
      <c r="P198" s="56"/>
      <c r="Q198" s="56"/>
      <c r="R198" s="12"/>
      <c r="S198" s="11"/>
      <c r="T198" s="12"/>
      <c r="U198" s="12"/>
      <c r="V198" s="13"/>
      <c r="W198" s="17"/>
    </row>
    <row r="199" spans="4:23" s="10" customFormat="1">
      <c r="D199" s="26"/>
      <c r="E199" s="26"/>
      <c r="F199" s="26"/>
      <c r="G199" s="26"/>
      <c r="H199" s="12"/>
      <c r="I199" s="12"/>
      <c r="J199" s="12"/>
      <c r="K199" s="12"/>
      <c r="L199" s="12"/>
      <c r="M199" s="12"/>
      <c r="N199" s="12"/>
      <c r="O199" s="12"/>
      <c r="P199" s="56"/>
      <c r="Q199" s="56"/>
      <c r="R199" s="12"/>
      <c r="S199" s="11"/>
      <c r="T199" s="12"/>
      <c r="U199" s="12"/>
      <c r="V199" s="13"/>
      <c r="W199" s="17"/>
    </row>
    <row r="200" spans="4:23" s="10" customFormat="1">
      <c r="D200" s="26"/>
      <c r="E200" s="26"/>
      <c r="F200" s="26"/>
      <c r="G200" s="26"/>
      <c r="H200" s="12"/>
      <c r="I200" s="12"/>
      <c r="J200" s="12"/>
      <c r="K200" s="12"/>
      <c r="L200" s="12"/>
      <c r="M200" s="12"/>
      <c r="N200" s="12"/>
      <c r="O200" s="12"/>
      <c r="P200" s="56"/>
      <c r="Q200" s="56"/>
      <c r="R200" s="12"/>
      <c r="S200" s="11"/>
      <c r="T200" s="12"/>
      <c r="U200" s="12"/>
      <c r="V200" s="13"/>
      <c r="W200" s="17"/>
    </row>
    <row r="201" spans="4:23" s="10" customFormat="1">
      <c r="D201" s="26"/>
      <c r="E201" s="26"/>
      <c r="F201" s="26"/>
      <c r="G201" s="26"/>
      <c r="H201" s="12"/>
      <c r="I201" s="12"/>
      <c r="J201" s="12"/>
      <c r="K201" s="12"/>
      <c r="L201" s="12"/>
      <c r="M201" s="12"/>
      <c r="N201" s="12"/>
      <c r="O201" s="12"/>
      <c r="P201" s="56"/>
      <c r="Q201" s="56"/>
      <c r="R201" s="12"/>
      <c r="S201" s="11"/>
      <c r="T201" s="12"/>
      <c r="U201" s="12"/>
      <c r="V201" s="13"/>
      <c r="W201" s="17"/>
    </row>
    <row r="202" spans="4:23" s="10" customFormat="1">
      <c r="D202" s="26"/>
      <c r="E202" s="26"/>
      <c r="F202" s="26"/>
      <c r="G202" s="26"/>
      <c r="H202" s="12"/>
      <c r="I202" s="12"/>
      <c r="J202" s="12"/>
      <c r="K202" s="12"/>
      <c r="L202" s="12"/>
      <c r="M202" s="12"/>
      <c r="N202" s="12"/>
      <c r="O202" s="12"/>
      <c r="P202" s="56"/>
      <c r="Q202" s="56"/>
      <c r="R202" s="12"/>
      <c r="S202" s="11"/>
      <c r="T202" s="12"/>
      <c r="U202" s="12"/>
      <c r="V202" s="13"/>
      <c r="W202" s="17"/>
    </row>
    <row r="203" spans="4:23" s="10" customFormat="1">
      <c r="D203" s="26"/>
      <c r="E203" s="26"/>
      <c r="F203" s="26"/>
      <c r="G203" s="26"/>
      <c r="H203" s="12"/>
      <c r="I203" s="12"/>
      <c r="J203" s="12"/>
      <c r="K203" s="12"/>
      <c r="L203" s="12"/>
      <c r="M203" s="12"/>
      <c r="N203" s="12"/>
      <c r="O203" s="12"/>
      <c r="P203" s="56"/>
      <c r="Q203" s="56"/>
      <c r="R203" s="12"/>
      <c r="S203" s="11"/>
      <c r="T203" s="12"/>
      <c r="U203" s="12"/>
      <c r="V203" s="13"/>
      <c r="W203" s="17"/>
    </row>
    <row r="204" spans="4:23" s="10" customFormat="1">
      <c r="D204" s="26"/>
      <c r="E204" s="26"/>
      <c r="F204" s="26"/>
      <c r="G204" s="26"/>
      <c r="H204" s="12"/>
      <c r="I204" s="12"/>
      <c r="J204" s="12"/>
      <c r="K204" s="12"/>
      <c r="L204" s="12"/>
      <c r="M204" s="12"/>
      <c r="N204" s="12"/>
      <c r="O204" s="12"/>
      <c r="P204" s="56"/>
      <c r="Q204" s="56"/>
      <c r="R204" s="12"/>
      <c r="S204" s="11"/>
      <c r="T204" s="12"/>
      <c r="U204" s="12"/>
      <c r="V204" s="13"/>
      <c r="W204" s="17"/>
    </row>
    <row r="205" spans="4:23" s="10" customFormat="1">
      <c r="D205" s="26"/>
      <c r="E205" s="26"/>
      <c r="F205" s="26"/>
      <c r="G205" s="26"/>
      <c r="H205" s="12"/>
      <c r="I205" s="12"/>
      <c r="J205" s="12"/>
      <c r="K205" s="12"/>
      <c r="L205" s="12"/>
      <c r="M205" s="12"/>
      <c r="N205" s="12"/>
      <c r="O205" s="12"/>
      <c r="P205" s="56"/>
      <c r="Q205" s="56"/>
      <c r="R205" s="12"/>
      <c r="S205" s="11"/>
      <c r="T205" s="12"/>
      <c r="U205" s="12"/>
      <c r="V205" s="13"/>
      <c r="W205" s="17"/>
    </row>
    <row r="206" spans="4:23" s="10" customFormat="1">
      <c r="D206" s="26"/>
      <c r="E206" s="26"/>
      <c r="F206" s="26"/>
      <c r="G206" s="26"/>
      <c r="H206" s="12"/>
      <c r="I206" s="12"/>
      <c r="J206" s="12"/>
      <c r="K206" s="12"/>
      <c r="L206" s="12"/>
      <c r="M206" s="12"/>
      <c r="N206" s="12"/>
      <c r="O206" s="12"/>
      <c r="P206" s="56"/>
      <c r="Q206" s="56"/>
      <c r="R206" s="12"/>
      <c r="S206" s="11"/>
      <c r="T206" s="12"/>
      <c r="U206" s="12"/>
      <c r="V206" s="13"/>
      <c r="W206" s="17"/>
    </row>
    <row r="207" spans="4:23" s="10" customFormat="1">
      <c r="D207" s="26"/>
      <c r="E207" s="26"/>
      <c r="F207" s="26"/>
      <c r="G207" s="26"/>
      <c r="H207" s="12"/>
      <c r="I207" s="12"/>
      <c r="J207" s="12"/>
      <c r="K207" s="12"/>
      <c r="L207" s="12"/>
      <c r="M207" s="12"/>
      <c r="N207" s="12"/>
      <c r="O207" s="12"/>
      <c r="P207" s="56"/>
      <c r="Q207" s="56"/>
      <c r="R207" s="12"/>
      <c r="S207" s="11"/>
      <c r="T207" s="12"/>
      <c r="U207" s="12"/>
      <c r="V207" s="13"/>
      <c r="W207" s="17"/>
    </row>
    <row r="208" spans="4:23" s="10" customFormat="1">
      <c r="D208" s="26"/>
      <c r="E208" s="26"/>
      <c r="F208" s="26"/>
      <c r="G208" s="26"/>
      <c r="H208" s="12"/>
      <c r="I208" s="12"/>
      <c r="J208" s="12"/>
      <c r="K208" s="12"/>
      <c r="L208" s="12"/>
      <c r="M208" s="12"/>
      <c r="N208" s="12"/>
      <c r="O208" s="12"/>
      <c r="P208" s="56"/>
      <c r="Q208" s="56"/>
      <c r="R208" s="12"/>
      <c r="S208" s="11"/>
      <c r="T208" s="12"/>
      <c r="U208" s="12"/>
      <c r="V208" s="13"/>
      <c r="W208" s="17"/>
    </row>
    <row r="209" spans="4:23" s="10" customFormat="1">
      <c r="D209" s="26"/>
      <c r="E209" s="26"/>
      <c r="F209" s="26"/>
      <c r="G209" s="26"/>
      <c r="H209" s="12"/>
      <c r="I209" s="12"/>
      <c r="J209" s="12"/>
      <c r="K209" s="12"/>
      <c r="L209" s="12"/>
      <c r="M209" s="12"/>
      <c r="N209" s="12"/>
      <c r="O209" s="12"/>
      <c r="P209" s="56"/>
      <c r="Q209" s="56"/>
      <c r="R209" s="12"/>
      <c r="S209" s="11"/>
      <c r="T209" s="12"/>
      <c r="U209" s="12"/>
      <c r="V209" s="13"/>
      <c r="W209" s="17"/>
    </row>
    <row r="210" spans="4:23" s="10" customFormat="1">
      <c r="D210" s="26"/>
      <c r="E210" s="26"/>
      <c r="F210" s="26"/>
      <c r="G210" s="26"/>
      <c r="H210" s="12"/>
      <c r="I210" s="12"/>
      <c r="J210" s="12"/>
      <c r="K210" s="12"/>
      <c r="L210" s="12"/>
      <c r="M210" s="12"/>
      <c r="N210" s="12"/>
      <c r="O210" s="12"/>
      <c r="P210" s="56"/>
      <c r="Q210" s="56"/>
      <c r="R210" s="12"/>
      <c r="S210" s="11"/>
      <c r="T210" s="12"/>
      <c r="U210" s="12"/>
      <c r="V210" s="13"/>
      <c r="W210" s="17"/>
    </row>
    <row r="211" spans="4:23" s="10" customFormat="1">
      <c r="D211" s="26"/>
      <c r="E211" s="26"/>
      <c r="F211" s="26"/>
      <c r="G211" s="26"/>
      <c r="H211" s="12"/>
      <c r="I211" s="12"/>
      <c r="J211" s="12"/>
      <c r="K211" s="12"/>
      <c r="L211" s="12"/>
      <c r="M211" s="12"/>
      <c r="N211" s="12"/>
      <c r="O211" s="12"/>
      <c r="P211" s="56"/>
      <c r="Q211" s="56"/>
      <c r="R211" s="12"/>
      <c r="S211" s="11"/>
      <c r="T211" s="12"/>
      <c r="U211" s="12"/>
      <c r="V211" s="13"/>
      <c r="W211" s="17"/>
    </row>
    <row r="212" spans="4:23" s="10" customFormat="1">
      <c r="D212" s="26"/>
      <c r="E212" s="26"/>
      <c r="F212" s="26"/>
      <c r="G212" s="26"/>
      <c r="H212" s="12"/>
      <c r="I212" s="12"/>
      <c r="J212" s="12"/>
      <c r="K212" s="12"/>
      <c r="L212" s="12"/>
      <c r="M212" s="12"/>
      <c r="N212" s="12"/>
      <c r="O212" s="12"/>
      <c r="P212" s="56"/>
      <c r="Q212" s="56"/>
      <c r="R212" s="12"/>
      <c r="S212" s="11"/>
      <c r="T212" s="12"/>
      <c r="U212" s="12"/>
      <c r="V212" s="13"/>
      <c r="W212" s="17"/>
    </row>
    <row r="213" spans="4:23" s="10" customFormat="1">
      <c r="D213" s="26"/>
      <c r="E213" s="26"/>
      <c r="F213" s="26"/>
      <c r="G213" s="26"/>
      <c r="H213" s="12"/>
      <c r="I213" s="12"/>
      <c r="J213" s="12"/>
      <c r="K213" s="12"/>
      <c r="L213" s="12"/>
      <c r="M213" s="12"/>
      <c r="N213" s="12"/>
      <c r="O213" s="12"/>
      <c r="P213" s="56"/>
      <c r="Q213" s="56"/>
      <c r="R213" s="12"/>
      <c r="S213" s="11"/>
      <c r="T213" s="12"/>
      <c r="U213" s="12"/>
      <c r="V213" s="13"/>
      <c r="W213" s="17"/>
    </row>
    <row r="214" spans="4:23" s="10" customFormat="1">
      <c r="D214" s="26"/>
      <c r="E214" s="26"/>
      <c r="F214" s="26"/>
      <c r="G214" s="26"/>
      <c r="H214" s="12"/>
      <c r="I214" s="12"/>
      <c r="J214" s="12"/>
      <c r="K214" s="12"/>
      <c r="L214" s="12"/>
      <c r="M214" s="12"/>
      <c r="N214" s="12"/>
      <c r="O214" s="12"/>
      <c r="P214" s="56"/>
      <c r="Q214" s="56"/>
      <c r="R214" s="12"/>
      <c r="S214" s="11"/>
      <c r="T214" s="12"/>
      <c r="U214" s="12"/>
      <c r="V214" s="13"/>
      <c r="W214" s="17"/>
    </row>
    <row r="215" spans="4:23" s="10" customFormat="1">
      <c r="D215" s="26"/>
      <c r="E215" s="26"/>
      <c r="F215" s="26"/>
      <c r="G215" s="26"/>
      <c r="H215" s="12"/>
      <c r="I215" s="12"/>
      <c r="J215" s="12"/>
      <c r="K215" s="12"/>
      <c r="L215" s="12"/>
      <c r="M215" s="12"/>
      <c r="N215" s="12"/>
      <c r="O215" s="12"/>
      <c r="P215" s="56"/>
      <c r="Q215" s="56"/>
      <c r="R215" s="12"/>
      <c r="S215" s="11"/>
      <c r="T215" s="12"/>
      <c r="U215" s="12"/>
      <c r="V215" s="13"/>
      <c r="W215" s="17"/>
    </row>
    <row r="216" spans="4:23" s="10" customFormat="1">
      <c r="D216" s="26"/>
      <c r="E216" s="26"/>
      <c r="F216" s="26"/>
      <c r="G216" s="26"/>
      <c r="H216" s="12"/>
      <c r="I216" s="12"/>
      <c r="J216" s="12"/>
      <c r="K216" s="12"/>
      <c r="L216" s="12"/>
      <c r="M216" s="12"/>
      <c r="N216" s="12"/>
      <c r="O216" s="12"/>
      <c r="P216" s="56"/>
      <c r="Q216" s="56"/>
      <c r="R216" s="12"/>
      <c r="S216" s="11"/>
      <c r="T216" s="12"/>
      <c r="U216" s="12"/>
      <c r="V216" s="13"/>
      <c r="W216" s="17"/>
    </row>
    <row r="217" spans="4:23" s="10" customFormat="1">
      <c r="D217" s="26"/>
      <c r="E217" s="26"/>
      <c r="F217" s="26"/>
      <c r="G217" s="26"/>
      <c r="H217" s="12"/>
      <c r="I217" s="12"/>
      <c r="J217" s="12"/>
      <c r="K217" s="12"/>
      <c r="L217" s="12"/>
      <c r="M217" s="12"/>
      <c r="N217" s="12"/>
      <c r="O217" s="12"/>
      <c r="P217" s="56"/>
      <c r="Q217" s="56"/>
      <c r="R217" s="12"/>
      <c r="S217" s="11"/>
      <c r="T217" s="12"/>
      <c r="U217" s="12"/>
      <c r="V217" s="13"/>
      <c r="W217" s="17"/>
    </row>
    <row r="218" spans="4:23" s="10" customFormat="1">
      <c r="D218" s="26"/>
      <c r="E218" s="26"/>
      <c r="F218" s="26"/>
      <c r="G218" s="26"/>
      <c r="H218" s="12"/>
      <c r="I218" s="12"/>
      <c r="J218" s="12"/>
      <c r="K218" s="12"/>
      <c r="L218" s="12"/>
      <c r="M218" s="12"/>
      <c r="N218" s="12"/>
      <c r="O218" s="12"/>
      <c r="P218" s="56"/>
      <c r="Q218" s="56"/>
      <c r="R218" s="12"/>
      <c r="S218" s="11"/>
      <c r="T218" s="12"/>
      <c r="U218" s="12"/>
      <c r="V218" s="13"/>
      <c r="W218" s="17"/>
    </row>
    <row r="219" spans="4:23" s="10" customFormat="1">
      <c r="D219" s="26"/>
      <c r="E219" s="26"/>
      <c r="F219" s="26"/>
      <c r="G219" s="26"/>
      <c r="H219" s="12"/>
      <c r="I219" s="12"/>
      <c r="J219" s="12"/>
      <c r="K219" s="12"/>
      <c r="L219" s="12"/>
      <c r="M219" s="12"/>
      <c r="N219" s="12"/>
      <c r="O219" s="12"/>
      <c r="P219" s="56"/>
      <c r="Q219" s="56"/>
      <c r="R219" s="12"/>
      <c r="S219" s="11"/>
      <c r="T219" s="12"/>
      <c r="U219" s="12"/>
      <c r="V219" s="13"/>
      <c r="W219" s="17"/>
    </row>
    <row r="220" spans="4:23" s="10" customFormat="1">
      <c r="D220" s="26"/>
      <c r="E220" s="26"/>
      <c r="F220" s="26"/>
      <c r="G220" s="26"/>
      <c r="H220" s="12"/>
      <c r="I220" s="12"/>
      <c r="J220" s="12"/>
      <c r="K220" s="12"/>
      <c r="L220" s="12"/>
      <c r="M220" s="12"/>
      <c r="N220" s="12"/>
      <c r="O220" s="12"/>
      <c r="P220" s="56"/>
      <c r="Q220" s="56"/>
      <c r="R220" s="12"/>
      <c r="S220" s="11"/>
      <c r="T220" s="12"/>
      <c r="U220" s="12"/>
      <c r="V220" s="13"/>
      <c r="W220" s="17"/>
    </row>
    <row r="221" spans="4:23" s="10" customFormat="1">
      <c r="D221" s="26"/>
      <c r="E221" s="26"/>
      <c r="F221" s="26"/>
      <c r="G221" s="26"/>
      <c r="H221" s="12"/>
      <c r="I221" s="12"/>
      <c r="J221" s="12"/>
      <c r="K221" s="12"/>
      <c r="L221" s="12"/>
      <c r="M221" s="12"/>
      <c r="N221" s="12"/>
      <c r="O221" s="12"/>
      <c r="P221" s="56"/>
      <c r="Q221" s="56"/>
      <c r="R221" s="12"/>
      <c r="S221" s="11"/>
      <c r="T221" s="12"/>
      <c r="U221" s="12"/>
      <c r="V221" s="13"/>
      <c r="W221" s="17"/>
    </row>
    <row r="222" spans="4:23" s="10" customFormat="1">
      <c r="D222" s="26"/>
      <c r="E222" s="26"/>
      <c r="F222" s="26"/>
      <c r="G222" s="26"/>
      <c r="H222" s="12"/>
      <c r="I222" s="12"/>
      <c r="J222" s="12"/>
      <c r="K222" s="12"/>
      <c r="L222" s="12"/>
      <c r="M222" s="12"/>
      <c r="N222" s="12"/>
      <c r="O222" s="12"/>
      <c r="P222" s="56"/>
      <c r="Q222" s="56"/>
      <c r="R222" s="12"/>
      <c r="S222" s="11"/>
      <c r="T222" s="12"/>
      <c r="U222" s="12"/>
      <c r="V222" s="13"/>
      <c r="W222" s="17"/>
    </row>
    <row r="223" spans="4:23" s="10" customFormat="1">
      <c r="D223" s="26"/>
      <c r="E223" s="26"/>
      <c r="F223" s="26"/>
      <c r="G223" s="26"/>
      <c r="H223" s="12"/>
      <c r="I223" s="12"/>
      <c r="J223" s="12"/>
      <c r="K223" s="12"/>
      <c r="L223" s="12"/>
      <c r="M223" s="12"/>
      <c r="N223" s="12"/>
      <c r="O223" s="12"/>
      <c r="P223" s="56"/>
      <c r="Q223" s="56"/>
      <c r="R223" s="12"/>
      <c r="S223" s="11"/>
      <c r="T223" s="12"/>
      <c r="U223" s="12"/>
      <c r="V223" s="13"/>
      <c r="W223" s="17"/>
    </row>
    <row r="224" spans="4:23" s="10" customFormat="1">
      <c r="D224" s="26"/>
      <c r="E224" s="26"/>
      <c r="F224" s="26"/>
      <c r="G224" s="26"/>
      <c r="H224" s="12"/>
      <c r="I224" s="12"/>
      <c r="J224" s="12"/>
      <c r="K224" s="12"/>
      <c r="L224" s="12"/>
      <c r="M224" s="12"/>
      <c r="N224" s="12"/>
      <c r="O224" s="12"/>
      <c r="P224" s="56"/>
      <c r="Q224" s="56"/>
      <c r="R224" s="12"/>
      <c r="S224" s="11"/>
      <c r="T224" s="12"/>
      <c r="U224" s="12"/>
      <c r="V224" s="13"/>
      <c r="W224" s="17"/>
    </row>
    <row r="225" spans="4:23" s="10" customFormat="1">
      <c r="D225" s="26"/>
      <c r="E225" s="26"/>
      <c r="F225" s="26"/>
      <c r="G225" s="26"/>
      <c r="H225" s="12"/>
      <c r="I225" s="12"/>
      <c r="J225" s="12"/>
      <c r="K225" s="12"/>
      <c r="L225" s="12"/>
      <c r="M225" s="12"/>
      <c r="N225" s="12"/>
      <c r="O225" s="12"/>
      <c r="P225" s="56"/>
      <c r="Q225" s="56"/>
      <c r="R225" s="12"/>
      <c r="S225" s="11"/>
      <c r="T225" s="12"/>
      <c r="U225" s="12"/>
      <c r="V225" s="13"/>
      <c r="W225" s="17"/>
    </row>
    <row r="226" spans="4:23" s="10" customFormat="1">
      <c r="D226" s="26"/>
      <c r="E226" s="26"/>
      <c r="F226" s="26"/>
      <c r="G226" s="26"/>
      <c r="H226" s="12"/>
      <c r="I226" s="12"/>
      <c r="J226" s="12"/>
      <c r="K226" s="12"/>
      <c r="L226" s="12"/>
      <c r="M226" s="12"/>
      <c r="N226" s="12"/>
      <c r="O226" s="12"/>
      <c r="P226" s="56"/>
      <c r="Q226" s="56"/>
      <c r="R226" s="12"/>
      <c r="S226" s="11"/>
      <c r="T226" s="12"/>
      <c r="U226" s="12"/>
      <c r="V226" s="13"/>
      <c r="W226" s="17"/>
    </row>
    <row r="227" spans="4:23" s="10" customFormat="1">
      <c r="D227" s="26"/>
      <c r="E227" s="26"/>
      <c r="F227" s="26"/>
      <c r="G227" s="26"/>
      <c r="H227" s="12"/>
      <c r="I227" s="12"/>
      <c r="J227" s="12"/>
      <c r="K227" s="12"/>
      <c r="L227" s="12"/>
      <c r="M227" s="12"/>
      <c r="N227" s="12"/>
      <c r="O227" s="12"/>
      <c r="P227" s="56"/>
      <c r="Q227" s="56"/>
      <c r="R227" s="12"/>
      <c r="S227" s="11"/>
      <c r="T227" s="12"/>
      <c r="U227" s="12"/>
      <c r="V227" s="13"/>
      <c r="W227" s="17"/>
    </row>
    <row r="228" spans="4:23" s="10" customFormat="1">
      <c r="D228" s="26"/>
      <c r="E228" s="26"/>
      <c r="F228" s="26"/>
      <c r="G228" s="26"/>
      <c r="H228" s="12"/>
      <c r="I228" s="12"/>
      <c r="J228" s="12"/>
      <c r="K228" s="12"/>
      <c r="L228" s="12"/>
      <c r="M228" s="12"/>
      <c r="N228" s="12"/>
      <c r="O228" s="12"/>
      <c r="P228" s="56"/>
      <c r="Q228" s="56"/>
      <c r="R228" s="12"/>
      <c r="S228" s="11"/>
      <c r="T228" s="12"/>
      <c r="U228" s="12"/>
      <c r="V228" s="13"/>
      <c r="W228" s="17"/>
    </row>
    <row r="229" spans="4:23" s="10" customFormat="1">
      <c r="D229" s="26"/>
      <c r="E229" s="26"/>
      <c r="F229" s="26"/>
      <c r="G229" s="26"/>
      <c r="H229" s="12"/>
      <c r="I229" s="12"/>
      <c r="J229" s="12"/>
      <c r="K229" s="12"/>
      <c r="L229" s="12"/>
      <c r="M229" s="12"/>
      <c r="N229" s="12"/>
      <c r="O229" s="12"/>
      <c r="P229" s="56"/>
      <c r="Q229" s="56"/>
      <c r="R229" s="12"/>
      <c r="S229" s="11"/>
      <c r="T229" s="12"/>
      <c r="U229" s="12"/>
      <c r="V229" s="13"/>
      <c r="W229" s="17"/>
    </row>
    <row r="230" spans="4:23" s="10" customFormat="1">
      <c r="D230" s="26"/>
      <c r="E230" s="26"/>
      <c r="F230" s="26"/>
      <c r="G230" s="26"/>
      <c r="H230" s="12"/>
      <c r="I230" s="12"/>
      <c r="J230" s="12"/>
      <c r="K230" s="12"/>
      <c r="L230" s="12"/>
      <c r="M230" s="12"/>
      <c r="N230" s="12"/>
      <c r="O230" s="12"/>
      <c r="P230" s="56"/>
      <c r="Q230" s="56"/>
      <c r="R230" s="12"/>
      <c r="S230" s="11"/>
      <c r="T230" s="12"/>
      <c r="U230" s="12"/>
      <c r="V230" s="13"/>
      <c r="W230" s="17"/>
    </row>
    <row r="231" spans="4:23" s="10" customFormat="1">
      <c r="D231" s="26"/>
      <c r="E231" s="26"/>
      <c r="F231" s="26"/>
      <c r="G231" s="26"/>
      <c r="H231" s="12"/>
      <c r="I231" s="12"/>
      <c r="J231" s="12"/>
      <c r="K231" s="12"/>
      <c r="L231" s="12"/>
      <c r="M231" s="12"/>
      <c r="N231" s="12"/>
      <c r="O231" s="12"/>
      <c r="P231" s="56"/>
      <c r="Q231" s="56"/>
      <c r="R231" s="12"/>
      <c r="S231" s="11"/>
      <c r="T231" s="12"/>
      <c r="U231" s="12"/>
      <c r="V231" s="13"/>
      <c r="W231" s="17"/>
    </row>
    <row r="232" spans="4:23" s="10" customFormat="1">
      <c r="D232" s="26"/>
      <c r="E232" s="26"/>
      <c r="F232" s="26"/>
      <c r="G232" s="26"/>
      <c r="H232" s="12"/>
      <c r="I232" s="12"/>
      <c r="J232" s="12"/>
      <c r="K232" s="12"/>
      <c r="L232" s="12"/>
      <c r="M232" s="12"/>
      <c r="N232" s="12"/>
      <c r="O232" s="12"/>
      <c r="P232" s="56"/>
      <c r="Q232" s="56"/>
      <c r="R232" s="12"/>
      <c r="S232" s="11"/>
      <c r="T232" s="12"/>
      <c r="U232" s="12"/>
      <c r="V232" s="13"/>
      <c r="W232" s="17"/>
    </row>
    <row r="233" spans="4:23" s="10" customFormat="1">
      <c r="D233" s="26"/>
      <c r="E233" s="26"/>
      <c r="F233" s="26"/>
      <c r="G233" s="26"/>
      <c r="H233" s="12"/>
      <c r="I233" s="12"/>
      <c r="J233" s="12"/>
      <c r="K233" s="12"/>
      <c r="L233" s="12"/>
      <c r="M233" s="12"/>
      <c r="N233" s="12"/>
      <c r="O233" s="12"/>
      <c r="P233" s="56"/>
      <c r="Q233" s="56"/>
      <c r="R233" s="12"/>
      <c r="S233" s="11"/>
      <c r="T233" s="12"/>
      <c r="U233" s="12"/>
      <c r="V233" s="13"/>
      <c r="W233" s="17"/>
    </row>
    <row r="234" spans="4:23" s="10" customFormat="1">
      <c r="D234" s="26"/>
      <c r="E234" s="26"/>
      <c r="F234" s="26"/>
      <c r="G234" s="26"/>
      <c r="H234" s="12"/>
      <c r="I234" s="12"/>
      <c r="J234" s="12"/>
      <c r="K234" s="12"/>
      <c r="L234" s="12"/>
      <c r="M234" s="12"/>
      <c r="N234" s="12"/>
      <c r="O234" s="12"/>
      <c r="P234" s="56"/>
      <c r="Q234" s="56"/>
      <c r="R234" s="12"/>
      <c r="S234" s="11"/>
      <c r="T234" s="12"/>
      <c r="U234" s="12"/>
      <c r="V234" s="13"/>
      <c r="W234" s="17"/>
    </row>
    <row r="235" spans="4:23" s="10" customFormat="1">
      <c r="D235" s="26"/>
      <c r="E235" s="26"/>
      <c r="F235" s="26"/>
      <c r="G235" s="26"/>
      <c r="H235" s="12"/>
      <c r="I235" s="12"/>
      <c r="J235" s="12"/>
      <c r="K235" s="12"/>
      <c r="L235" s="12"/>
      <c r="M235" s="12"/>
      <c r="N235" s="12"/>
      <c r="O235" s="12"/>
      <c r="P235" s="56"/>
      <c r="Q235" s="56"/>
      <c r="R235" s="12"/>
      <c r="S235" s="11"/>
      <c r="T235" s="12"/>
      <c r="U235" s="12"/>
      <c r="V235" s="13"/>
      <c r="W235" s="17"/>
    </row>
    <row r="236" spans="4:23" s="10" customFormat="1">
      <c r="D236" s="26"/>
      <c r="E236" s="26"/>
      <c r="F236" s="26"/>
      <c r="G236" s="26"/>
      <c r="H236" s="12"/>
      <c r="I236" s="12"/>
      <c r="J236" s="12"/>
      <c r="K236" s="12"/>
      <c r="L236" s="12"/>
      <c r="M236" s="12"/>
      <c r="N236" s="12"/>
      <c r="O236" s="12"/>
      <c r="P236" s="56"/>
      <c r="Q236" s="56"/>
      <c r="R236" s="12"/>
      <c r="S236" s="11"/>
      <c r="T236" s="12"/>
      <c r="U236" s="12"/>
      <c r="V236" s="13"/>
      <c r="W236" s="17"/>
    </row>
    <row r="237" spans="4:23" s="10" customFormat="1">
      <c r="D237" s="26"/>
      <c r="E237" s="26"/>
      <c r="F237" s="26"/>
      <c r="G237" s="26"/>
      <c r="H237" s="12"/>
      <c r="I237" s="12"/>
      <c r="J237" s="12"/>
      <c r="K237" s="12"/>
      <c r="L237" s="12"/>
      <c r="M237" s="12"/>
      <c r="N237" s="12"/>
      <c r="O237" s="12"/>
      <c r="P237" s="56"/>
      <c r="Q237" s="56"/>
      <c r="R237" s="12"/>
      <c r="S237" s="11"/>
      <c r="T237" s="12"/>
      <c r="U237" s="12"/>
      <c r="V237" s="13"/>
      <c r="W237" s="17"/>
    </row>
    <row r="238" spans="4:23" s="10" customFormat="1">
      <c r="D238" s="26"/>
      <c r="E238" s="26"/>
      <c r="F238" s="26"/>
      <c r="G238" s="26"/>
      <c r="H238" s="12"/>
      <c r="I238" s="12"/>
      <c r="J238" s="12"/>
      <c r="K238" s="12"/>
      <c r="L238" s="12"/>
      <c r="M238" s="12"/>
      <c r="N238" s="12"/>
      <c r="O238" s="12"/>
      <c r="P238" s="56"/>
      <c r="Q238" s="56"/>
      <c r="R238" s="12"/>
      <c r="S238" s="11"/>
      <c r="T238" s="12"/>
      <c r="U238" s="12"/>
      <c r="V238" s="13"/>
      <c r="W238" s="17"/>
    </row>
    <row r="239" spans="4:23" s="10" customFormat="1">
      <c r="D239" s="26"/>
      <c r="E239" s="26"/>
      <c r="F239" s="26"/>
      <c r="G239" s="26"/>
      <c r="H239" s="12"/>
      <c r="I239" s="12"/>
      <c r="J239" s="12"/>
      <c r="K239" s="12"/>
      <c r="L239" s="12"/>
      <c r="M239" s="12"/>
      <c r="N239" s="12"/>
      <c r="O239" s="12"/>
      <c r="P239" s="56"/>
      <c r="Q239" s="56"/>
      <c r="R239" s="12"/>
      <c r="S239" s="11"/>
      <c r="T239" s="12"/>
      <c r="U239" s="12"/>
      <c r="V239" s="13"/>
      <c r="W239" s="17"/>
    </row>
    <row r="240" spans="4:23" s="10" customFormat="1">
      <c r="D240" s="26"/>
      <c r="E240" s="26"/>
      <c r="F240" s="26"/>
      <c r="G240" s="26"/>
      <c r="H240" s="12"/>
      <c r="I240" s="12"/>
      <c r="J240" s="12"/>
      <c r="K240" s="12"/>
      <c r="L240" s="12"/>
      <c r="M240" s="12"/>
      <c r="N240" s="12"/>
      <c r="O240" s="12"/>
      <c r="P240" s="56"/>
      <c r="Q240" s="56"/>
      <c r="R240" s="12"/>
      <c r="S240" s="11"/>
      <c r="T240" s="12"/>
      <c r="U240" s="12"/>
      <c r="V240" s="13"/>
      <c r="W240" s="17"/>
    </row>
    <row r="241" spans="4:23" s="10" customFormat="1">
      <c r="D241" s="26"/>
      <c r="E241" s="26"/>
      <c r="F241" s="26"/>
      <c r="G241" s="26"/>
      <c r="H241" s="12"/>
      <c r="I241" s="12"/>
      <c r="J241" s="12"/>
      <c r="K241" s="12"/>
      <c r="L241" s="12"/>
      <c r="M241" s="12"/>
      <c r="N241" s="12"/>
      <c r="O241" s="12"/>
      <c r="P241" s="56"/>
      <c r="Q241" s="56"/>
      <c r="R241" s="12"/>
      <c r="S241" s="11"/>
      <c r="T241" s="12"/>
      <c r="U241" s="12"/>
      <c r="V241" s="13"/>
      <c r="W241" s="17"/>
    </row>
    <row r="242" spans="4:23" s="10" customFormat="1">
      <c r="D242" s="26"/>
      <c r="E242" s="26"/>
      <c r="F242" s="26"/>
      <c r="G242" s="26"/>
      <c r="H242" s="12"/>
      <c r="I242" s="12"/>
      <c r="J242" s="12"/>
      <c r="K242" s="12"/>
      <c r="L242" s="12"/>
      <c r="M242" s="12"/>
      <c r="N242" s="12"/>
      <c r="O242" s="12"/>
      <c r="P242" s="56"/>
      <c r="Q242" s="56"/>
      <c r="R242" s="12"/>
      <c r="S242" s="11"/>
      <c r="T242" s="12"/>
      <c r="U242" s="12"/>
      <c r="V242" s="13"/>
      <c r="W242" s="17"/>
    </row>
    <row r="243" spans="4:23" s="10" customFormat="1">
      <c r="D243" s="26"/>
      <c r="E243" s="26"/>
      <c r="F243" s="26"/>
      <c r="G243" s="26"/>
      <c r="H243" s="12"/>
      <c r="I243" s="12"/>
      <c r="J243" s="12"/>
      <c r="K243" s="12"/>
      <c r="L243" s="12"/>
      <c r="M243" s="12"/>
      <c r="N243" s="12"/>
      <c r="O243" s="12"/>
      <c r="P243" s="56"/>
      <c r="Q243" s="56"/>
      <c r="R243" s="12"/>
      <c r="S243" s="11"/>
      <c r="T243" s="12"/>
      <c r="U243" s="12"/>
      <c r="V243" s="13"/>
      <c r="W243" s="17"/>
    </row>
    <row r="244" spans="4:23" s="10" customFormat="1">
      <c r="D244" s="26"/>
      <c r="E244" s="26"/>
      <c r="F244" s="26"/>
      <c r="G244" s="26"/>
      <c r="H244" s="12"/>
      <c r="I244" s="12"/>
      <c r="J244" s="12"/>
      <c r="K244" s="12"/>
      <c r="L244" s="12"/>
      <c r="M244" s="12"/>
      <c r="N244" s="12"/>
      <c r="O244" s="12"/>
      <c r="P244" s="56"/>
      <c r="Q244" s="56"/>
      <c r="R244" s="12"/>
      <c r="S244" s="11"/>
      <c r="T244" s="12"/>
      <c r="U244" s="12"/>
      <c r="V244" s="13"/>
      <c r="W244" s="17"/>
    </row>
    <row r="245" spans="4:23" s="10" customFormat="1">
      <c r="D245" s="26"/>
      <c r="E245" s="26"/>
      <c r="F245" s="26"/>
      <c r="G245" s="26"/>
      <c r="H245" s="12"/>
      <c r="I245" s="12"/>
      <c r="J245" s="12"/>
      <c r="K245" s="12"/>
      <c r="L245" s="12"/>
      <c r="M245" s="12"/>
      <c r="N245" s="12"/>
      <c r="O245" s="12"/>
      <c r="P245" s="56"/>
      <c r="Q245" s="56"/>
      <c r="R245" s="12"/>
      <c r="S245" s="11"/>
      <c r="T245" s="12"/>
      <c r="U245" s="12"/>
      <c r="V245" s="13"/>
      <c r="W245" s="17"/>
    </row>
    <row r="246" spans="4:23" s="10" customFormat="1">
      <c r="D246" s="26"/>
      <c r="E246" s="26"/>
      <c r="F246" s="26"/>
      <c r="G246" s="26"/>
      <c r="H246" s="12"/>
      <c r="I246" s="12"/>
      <c r="J246" s="12"/>
      <c r="K246" s="12"/>
      <c r="L246" s="12"/>
      <c r="M246" s="12"/>
      <c r="N246" s="12"/>
      <c r="O246" s="12"/>
      <c r="P246" s="56"/>
      <c r="Q246" s="56"/>
      <c r="R246" s="12"/>
      <c r="S246" s="11"/>
      <c r="T246" s="12"/>
      <c r="U246" s="12"/>
      <c r="V246" s="13"/>
      <c r="W246" s="17"/>
    </row>
    <row r="247" spans="4:23" s="10" customFormat="1">
      <c r="D247" s="26"/>
      <c r="E247" s="26"/>
      <c r="F247" s="26"/>
      <c r="G247" s="26"/>
      <c r="H247" s="12"/>
      <c r="I247" s="12"/>
      <c r="J247" s="12"/>
      <c r="K247" s="12"/>
      <c r="L247" s="12"/>
      <c r="M247" s="12"/>
      <c r="N247" s="12"/>
      <c r="O247" s="12"/>
      <c r="P247" s="56"/>
      <c r="Q247" s="56"/>
      <c r="R247" s="12"/>
      <c r="S247" s="11"/>
      <c r="T247" s="12"/>
      <c r="U247" s="12"/>
      <c r="V247" s="13"/>
      <c r="W247" s="17"/>
    </row>
    <row r="248" spans="4:23" s="10" customFormat="1">
      <c r="D248" s="26"/>
      <c r="E248" s="26"/>
      <c r="F248" s="26"/>
      <c r="G248" s="26"/>
      <c r="H248" s="12"/>
      <c r="I248" s="12"/>
      <c r="J248" s="12"/>
      <c r="K248" s="12"/>
      <c r="L248" s="12"/>
      <c r="M248" s="12"/>
      <c r="N248" s="12"/>
      <c r="O248" s="12"/>
      <c r="P248" s="56"/>
      <c r="Q248" s="56"/>
      <c r="R248" s="12"/>
      <c r="S248" s="11"/>
      <c r="T248" s="12"/>
      <c r="U248" s="12"/>
      <c r="V248" s="13"/>
      <c r="W248" s="17"/>
    </row>
    <row r="249" spans="4:23" s="10" customFormat="1">
      <c r="D249" s="26"/>
      <c r="E249" s="26"/>
      <c r="F249" s="26"/>
      <c r="G249" s="26"/>
      <c r="H249" s="12"/>
      <c r="I249" s="12"/>
      <c r="J249" s="12"/>
      <c r="K249" s="12"/>
      <c r="L249" s="12"/>
      <c r="M249" s="12"/>
      <c r="N249" s="12"/>
      <c r="O249" s="12"/>
      <c r="P249" s="56"/>
      <c r="Q249" s="56"/>
      <c r="R249" s="12"/>
      <c r="S249" s="11"/>
      <c r="T249" s="12"/>
      <c r="U249" s="12"/>
      <c r="V249" s="13"/>
      <c r="W249" s="17"/>
    </row>
    <row r="250" spans="4:23" s="10" customFormat="1">
      <c r="D250" s="26"/>
      <c r="E250" s="26"/>
      <c r="F250" s="26"/>
      <c r="G250" s="26"/>
      <c r="H250" s="12"/>
      <c r="I250" s="12"/>
      <c r="J250" s="12"/>
      <c r="K250" s="12"/>
      <c r="L250" s="12"/>
      <c r="M250" s="12"/>
      <c r="N250" s="12"/>
      <c r="O250" s="12"/>
      <c r="P250" s="56"/>
      <c r="Q250" s="56"/>
      <c r="R250" s="12"/>
      <c r="S250" s="11"/>
      <c r="T250" s="12"/>
      <c r="U250" s="12"/>
      <c r="V250" s="13"/>
      <c r="W250" s="17"/>
    </row>
    <row r="251" spans="4:23" s="10" customFormat="1">
      <c r="D251" s="26"/>
      <c r="E251" s="26"/>
      <c r="F251" s="26"/>
      <c r="G251" s="26"/>
      <c r="H251" s="12"/>
      <c r="I251" s="12"/>
      <c r="J251" s="12"/>
      <c r="K251" s="12"/>
      <c r="L251" s="12"/>
      <c r="M251" s="12"/>
      <c r="N251" s="12"/>
      <c r="O251" s="12"/>
      <c r="P251" s="56"/>
      <c r="Q251" s="56"/>
      <c r="R251" s="12"/>
      <c r="S251" s="11"/>
      <c r="T251" s="12"/>
      <c r="U251" s="12"/>
      <c r="V251" s="13"/>
      <c r="W251" s="17"/>
    </row>
    <row r="252" spans="4:23" s="10" customFormat="1">
      <c r="D252" s="26"/>
      <c r="E252" s="26"/>
      <c r="F252" s="26"/>
      <c r="G252" s="26"/>
      <c r="H252" s="12"/>
      <c r="I252" s="12"/>
      <c r="J252" s="12"/>
      <c r="K252" s="12"/>
      <c r="L252" s="12"/>
      <c r="M252" s="12"/>
      <c r="N252" s="12"/>
      <c r="O252" s="12"/>
      <c r="P252" s="56"/>
      <c r="Q252" s="56"/>
      <c r="R252" s="12"/>
      <c r="S252" s="11"/>
      <c r="T252" s="12"/>
      <c r="U252" s="12"/>
      <c r="V252" s="13"/>
      <c r="W252" s="17"/>
    </row>
    <row r="253" spans="4:23" s="10" customFormat="1">
      <c r="D253" s="26"/>
      <c r="E253" s="26"/>
      <c r="F253" s="26"/>
      <c r="G253" s="26"/>
      <c r="H253" s="12"/>
      <c r="I253" s="12"/>
      <c r="J253" s="12"/>
      <c r="K253" s="12"/>
      <c r="L253" s="12"/>
      <c r="M253" s="12"/>
      <c r="N253" s="12"/>
      <c r="O253" s="12"/>
      <c r="P253" s="56"/>
      <c r="Q253" s="56"/>
      <c r="R253" s="12"/>
      <c r="S253" s="11"/>
      <c r="T253" s="12"/>
      <c r="U253" s="12"/>
      <c r="V253" s="13"/>
      <c r="W253" s="17"/>
    </row>
    <row r="254" spans="4:23" s="10" customFormat="1">
      <c r="D254" s="26"/>
      <c r="E254" s="26"/>
      <c r="F254" s="26"/>
      <c r="G254" s="26"/>
      <c r="H254" s="12"/>
      <c r="I254" s="12"/>
      <c r="J254" s="12"/>
      <c r="K254" s="12"/>
      <c r="L254" s="12"/>
      <c r="M254" s="12"/>
      <c r="N254" s="12"/>
      <c r="O254" s="12"/>
      <c r="P254" s="56"/>
      <c r="Q254" s="56"/>
      <c r="R254" s="12"/>
      <c r="S254" s="11"/>
      <c r="T254" s="12"/>
      <c r="U254" s="12"/>
      <c r="V254" s="13"/>
      <c r="W254" s="17"/>
    </row>
    <row r="255" spans="4:23" s="10" customFormat="1">
      <c r="D255" s="26"/>
      <c r="E255" s="26"/>
      <c r="F255" s="26"/>
      <c r="G255" s="26"/>
      <c r="H255" s="12"/>
      <c r="I255" s="12"/>
      <c r="J255" s="12"/>
      <c r="K255" s="12"/>
      <c r="L255" s="12"/>
      <c r="M255" s="12"/>
      <c r="N255" s="12"/>
      <c r="O255" s="12"/>
      <c r="P255" s="56"/>
      <c r="Q255" s="56"/>
      <c r="R255" s="12"/>
      <c r="S255" s="11"/>
      <c r="T255" s="12"/>
      <c r="U255" s="12"/>
      <c r="V255" s="13"/>
      <c r="W255" s="17"/>
    </row>
    <row r="256" spans="4:23" s="10" customFormat="1">
      <c r="D256" s="26"/>
      <c r="E256" s="26"/>
      <c r="F256" s="26"/>
      <c r="G256" s="26"/>
      <c r="H256" s="12"/>
      <c r="I256" s="12"/>
      <c r="J256" s="12"/>
      <c r="K256" s="12"/>
      <c r="L256" s="12"/>
      <c r="M256" s="12"/>
      <c r="N256" s="12"/>
      <c r="O256" s="12"/>
      <c r="P256" s="56"/>
      <c r="Q256" s="56"/>
      <c r="R256" s="12"/>
      <c r="S256" s="11"/>
      <c r="T256" s="12"/>
      <c r="U256" s="12"/>
      <c r="V256" s="13"/>
      <c r="W256" s="17"/>
    </row>
    <row r="257" spans="4:23" s="10" customFormat="1">
      <c r="D257" s="26"/>
      <c r="E257" s="26"/>
      <c r="F257" s="26"/>
      <c r="G257" s="26"/>
      <c r="H257" s="12"/>
      <c r="I257" s="12"/>
      <c r="J257" s="12"/>
      <c r="K257" s="12"/>
      <c r="L257" s="12"/>
      <c r="M257" s="12"/>
      <c r="N257" s="12"/>
      <c r="O257" s="12"/>
      <c r="P257" s="56"/>
      <c r="Q257" s="56"/>
      <c r="R257" s="12"/>
      <c r="S257" s="11"/>
      <c r="T257" s="12"/>
      <c r="U257" s="12"/>
      <c r="V257" s="13"/>
      <c r="W257" s="17"/>
    </row>
    <row r="258" spans="4:23" s="10" customFormat="1">
      <c r="D258" s="26"/>
      <c r="E258" s="26"/>
      <c r="F258" s="26"/>
      <c r="G258" s="26"/>
      <c r="H258" s="12"/>
      <c r="I258" s="12"/>
      <c r="J258" s="12"/>
      <c r="K258" s="12"/>
      <c r="L258" s="12"/>
      <c r="M258" s="12"/>
      <c r="N258" s="12"/>
      <c r="O258" s="12"/>
      <c r="P258" s="56"/>
      <c r="Q258" s="56"/>
      <c r="R258" s="12"/>
      <c r="S258" s="11"/>
      <c r="T258" s="12"/>
      <c r="U258" s="12"/>
      <c r="V258" s="13"/>
      <c r="W258" s="17"/>
    </row>
    <row r="259" spans="4:23" s="10" customFormat="1">
      <c r="D259" s="26"/>
      <c r="E259" s="26"/>
      <c r="F259" s="26"/>
      <c r="G259" s="26"/>
      <c r="H259" s="12"/>
      <c r="I259" s="12"/>
      <c r="J259" s="12"/>
      <c r="K259" s="12"/>
      <c r="L259" s="12"/>
      <c r="M259" s="12"/>
      <c r="N259" s="12"/>
      <c r="O259" s="12"/>
      <c r="P259" s="56"/>
      <c r="Q259" s="56"/>
      <c r="R259" s="12"/>
      <c r="S259" s="11"/>
      <c r="T259" s="12"/>
      <c r="U259" s="12"/>
      <c r="V259" s="13"/>
      <c r="W259" s="17"/>
    </row>
    <row r="260" spans="4:23" s="10" customFormat="1">
      <c r="D260" s="26"/>
      <c r="E260" s="26"/>
      <c r="F260" s="26"/>
      <c r="G260" s="26"/>
      <c r="H260" s="12"/>
      <c r="I260" s="12"/>
      <c r="J260" s="12"/>
      <c r="K260" s="12"/>
      <c r="L260" s="12"/>
      <c r="M260" s="12"/>
      <c r="N260" s="12"/>
      <c r="O260" s="12"/>
      <c r="P260" s="56"/>
      <c r="Q260" s="56"/>
      <c r="R260" s="12"/>
      <c r="S260" s="11"/>
      <c r="T260" s="12"/>
      <c r="U260" s="12"/>
      <c r="V260" s="13"/>
      <c r="W260" s="17"/>
    </row>
    <row r="261" spans="4:23" s="10" customFormat="1">
      <c r="D261" s="26"/>
      <c r="E261" s="26"/>
      <c r="F261" s="26"/>
      <c r="G261" s="26"/>
      <c r="H261" s="12"/>
      <c r="I261" s="12"/>
      <c r="J261" s="12"/>
      <c r="K261" s="12"/>
      <c r="L261" s="12"/>
      <c r="M261" s="12"/>
      <c r="N261" s="12"/>
      <c r="O261" s="12"/>
      <c r="P261" s="56"/>
      <c r="Q261" s="56"/>
      <c r="R261" s="12"/>
      <c r="S261" s="11"/>
      <c r="T261" s="12"/>
      <c r="U261" s="12"/>
      <c r="V261" s="13"/>
      <c r="W261" s="17"/>
    </row>
    <row r="262" spans="4:23" s="10" customFormat="1">
      <c r="D262" s="26"/>
      <c r="E262" s="26"/>
      <c r="F262" s="26"/>
      <c r="G262" s="26"/>
      <c r="H262" s="12"/>
      <c r="I262" s="12"/>
      <c r="J262" s="12"/>
      <c r="K262" s="12"/>
      <c r="L262" s="12"/>
      <c r="M262" s="12"/>
      <c r="N262" s="12"/>
      <c r="O262" s="12"/>
      <c r="P262" s="56"/>
      <c r="Q262" s="56"/>
      <c r="R262" s="12"/>
      <c r="S262" s="11"/>
      <c r="T262" s="12"/>
      <c r="U262" s="12"/>
      <c r="V262" s="13"/>
      <c r="W262" s="17"/>
    </row>
    <row r="263" spans="4:23" s="10" customFormat="1">
      <c r="D263" s="26"/>
      <c r="E263" s="26"/>
      <c r="F263" s="26"/>
      <c r="G263" s="26"/>
      <c r="H263" s="12"/>
      <c r="I263" s="12"/>
      <c r="J263" s="12"/>
      <c r="K263" s="12"/>
      <c r="L263" s="12"/>
      <c r="M263" s="12"/>
      <c r="N263" s="12"/>
      <c r="O263" s="12"/>
      <c r="P263" s="56"/>
      <c r="Q263" s="56"/>
      <c r="R263" s="12"/>
      <c r="S263" s="11"/>
      <c r="T263" s="12"/>
      <c r="U263" s="12"/>
      <c r="V263" s="13"/>
      <c r="W263" s="17"/>
    </row>
    <row r="264" spans="4:23" s="10" customFormat="1">
      <c r="D264" s="26"/>
      <c r="E264" s="26"/>
      <c r="F264" s="26"/>
      <c r="G264" s="26"/>
      <c r="H264" s="12"/>
      <c r="I264" s="12"/>
      <c r="J264" s="12"/>
      <c r="K264" s="12"/>
      <c r="L264" s="12"/>
      <c r="M264" s="12"/>
      <c r="N264" s="12"/>
      <c r="O264" s="12"/>
      <c r="P264" s="56"/>
      <c r="Q264" s="56"/>
      <c r="R264" s="12"/>
      <c r="S264" s="11"/>
      <c r="T264" s="12"/>
      <c r="U264" s="12"/>
      <c r="V264" s="13"/>
      <c r="W264" s="17"/>
    </row>
    <row r="265" spans="4:23" s="10" customFormat="1">
      <c r="D265" s="26"/>
      <c r="E265" s="26"/>
      <c r="F265" s="26"/>
      <c r="G265" s="26"/>
      <c r="H265" s="12"/>
      <c r="I265" s="12"/>
      <c r="J265" s="12"/>
      <c r="K265" s="12"/>
      <c r="L265" s="12"/>
      <c r="M265" s="12"/>
      <c r="N265" s="12"/>
      <c r="O265" s="12"/>
      <c r="P265" s="56"/>
      <c r="Q265" s="56"/>
      <c r="R265" s="12"/>
      <c r="S265" s="11"/>
      <c r="T265" s="12"/>
      <c r="U265" s="12"/>
      <c r="V265" s="13"/>
      <c r="W265" s="17"/>
    </row>
    <row r="266" spans="4:23" s="10" customFormat="1">
      <c r="D266" s="26"/>
      <c r="E266" s="26"/>
      <c r="F266" s="26"/>
      <c r="G266" s="26"/>
      <c r="H266" s="12"/>
      <c r="I266" s="12"/>
      <c r="J266" s="12"/>
      <c r="K266" s="12"/>
      <c r="L266" s="12"/>
      <c r="M266" s="12"/>
      <c r="N266" s="12"/>
      <c r="O266" s="12"/>
      <c r="P266" s="56"/>
      <c r="Q266" s="56"/>
      <c r="R266" s="12"/>
      <c r="S266" s="11"/>
      <c r="T266" s="12"/>
      <c r="U266" s="12"/>
      <c r="V266" s="13"/>
      <c r="W266" s="17"/>
    </row>
    <row r="267" spans="4:23" s="10" customFormat="1">
      <c r="D267" s="26"/>
      <c r="E267" s="26"/>
      <c r="F267" s="26"/>
      <c r="G267" s="26"/>
      <c r="H267" s="12"/>
      <c r="I267" s="12"/>
      <c r="J267" s="12"/>
      <c r="K267" s="12"/>
      <c r="L267" s="12"/>
      <c r="M267" s="12"/>
      <c r="N267" s="12"/>
      <c r="O267" s="12"/>
      <c r="P267" s="56"/>
      <c r="Q267" s="56"/>
      <c r="R267" s="12"/>
      <c r="S267" s="11"/>
      <c r="T267" s="12"/>
      <c r="U267" s="12"/>
      <c r="V267" s="13"/>
      <c r="W267" s="17"/>
    </row>
    <row r="268" spans="4:23" s="10" customFormat="1">
      <c r="D268" s="26"/>
      <c r="E268" s="26"/>
      <c r="F268" s="26"/>
      <c r="G268" s="26"/>
      <c r="H268" s="12"/>
      <c r="I268" s="12"/>
      <c r="J268" s="12"/>
      <c r="K268" s="12"/>
      <c r="L268" s="12"/>
      <c r="M268" s="12"/>
      <c r="N268" s="12"/>
      <c r="O268" s="12"/>
      <c r="P268" s="56"/>
      <c r="Q268" s="56"/>
      <c r="R268" s="12"/>
      <c r="S268" s="11"/>
      <c r="T268" s="12"/>
      <c r="U268" s="12"/>
      <c r="V268" s="13"/>
      <c r="W268" s="17"/>
    </row>
    <row r="269" spans="4:23" s="10" customFormat="1">
      <c r="D269" s="26"/>
      <c r="E269" s="26"/>
      <c r="F269" s="26"/>
      <c r="G269" s="26"/>
      <c r="H269" s="12"/>
      <c r="I269" s="12"/>
      <c r="J269" s="12"/>
      <c r="K269" s="12"/>
      <c r="L269" s="12"/>
      <c r="M269" s="12"/>
      <c r="N269" s="12"/>
      <c r="O269" s="12"/>
      <c r="P269" s="56"/>
      <c r="Q269" s="56"/>
      <c r="R269" s="12"/>
      <c r="S269" s="11"/>
      <c r="T269" s="12"/>
      <c r="U269" s="12"/>
      <c r="V269" s="13"/>
      <c r="W269" s="17"/>
    </row>
    <row r="270" spans="4:23" s="10" customFormat="1">
      <c r="D270" s="26"/>
      <c r="E270" s="26"/>
      <c r="F270" s="26"/>
      <c r="G270" s="26"/>
      <c r="H270" s="12"/>
      <c r="I270" s="12"/>
      <c r="J270" s="12"/>
      <c r="K270" s="12"/>
      <c r="L270" s="12"/>
      <c r="M270" s="12"/>
      <c r="N270" s="12"/>
      <c r="O270" s="12"/>
      <c r="P270" s="56"/>
      <c r="Q270" s="56"/>
      <c r="R270" s="12"/>
      <c r="S270" s="11"/>
      <c r="T270" s="12"/>
      <c r="U270" s="12"/>
      <c r="V270" s="13"/>
      <c r="W270" s="17"/>
    </row>
    <row r="271" spans="4:23" s="10" customFormat="1">
      <c r="D271" s="26"/>
      <c r="E271" s="26"/>
      <c r="F271" s="26"/>
      <c r="G271" s="26"/>
      <c r="H271" s="12"/>
      <c r="I271" s="12"/>
      <c r="J271" s="12"/>
      <c r="K271" s="12"/>
      <c r="L271" s="12"/>
      <c r="M271" s="12"/>
      <c r="N271" s="12"/>
      <c r="O271" s="12"/>
      <c r="P271" s="56"/>
      <c r="Q271" s="56"/>
      <c r="R271" s="12"/>
      <c r="S271" s="11"/>
      <c r="T271" s="12"/>
      <c r="U271" s="12"/>
      <c r="V271" s="13"/>
      <c r="W271" s="17"/>
    </row>
    <row r="272" spans="4:23" s="10" customFormat="1">
      <c r="D272" s="26"/>
      <c r="E272" s="26"/>
      <c r="F272" s="26"/>
      <c r="G272" s="26"/>
      <c r="H272" s="12"/>
      <c r="I272" s="12"/>
      <c r="J272" s="12"/>
      <c r="K272" s="12"/>
      <c r="L272" s="12"/>
      <c r="M272" s="12"/>
      <c r="N272" s="12"/>
      <c r="O272" s="12"/>
      <c r="P272" s="56"/>
      <c r="Q272" s="56"/>
      <c r="R272" s="12"/>
      <c r="S272" s="11"/>
      <c r="T272" s="12"/>
      <c r="U272" s="12"/>
      <c r="V272" s="13"/>
      <c r="W272" s="17"/>
    </row>
    <row r="273" spans="4:23" s="10" customFormat="1">
      <c r="D273" s="26"/>
      <c r="E273" s="26"/>
      <c r="F273" s="26"/>
      <c r="G273" s="26"/>
      <c r="H273" s="12"/>
      <c r="I273" s="12"/>
      <c r="J273" s="12"/>
      <c r="K273" s="12"/>
      <c r="L273" s="12"/>
      <c r="M273" s="12"/>
      <c r="N273" s="12"/>
      <c r="O273" s="12"/>
      <c r="P273" s="56"/>
      <c r="Q273" s="56"/>
      <c r="R273" s="12"/>
      <c r="S273" s="11"/>
      <c r="T273" s="12"/>
      <c r="U273" s="12"/>
      <c r="V273" s="13"/>
      <c r="W273" s="17"/>
    </row>
    <row r="274" spans="4:23" s="10" customFormat="1">
      <c r="D274" s="26"/>
      <c r="E274" s="26"/>
      <c r="F274" s="26"/>
      <c r="G274" s="26"/>
      <c r="H274" s="12"/>
      <c r="I274" s="12"/>
      <c r="J274" s="12"/>
      <c r="K274" s="12"/>
      <c r="L274" s="12"/>
      <c r="M274" s="12"/>
      <c r="N274" s="12"/>
      <c r="O274" s="12"/>
      <c r="P274" s="56"/>
      <c r="Q274" s="56"/>
      <c r="R274" s="12"/>
      <c r="S274" s="11"/>
      <c r="T274" s="12"/>
      <c r="U274" s="12"/>
      <c r="V274" s="13"/>
      <c r="W274" s="17"/>
    </row>
    <row r="275" spans="4:23" s="10" customFormat="1">
      <c r="D275" s="26"/>
      <c r="E275" s="26"/>
      <c r="F275" s="26"/>
      <c r="G275" s="26"/>
      <c r="H275" s="12"/>
      <c r="I275" s="12"/>
      <c r="J275" s="12"/>
      <c r="K275" s="12"/>
      <c r="L275" s="12"/>
      <c r="M275" s="12"/>
      <c r="N275" s="12"/>
      <c r="O275" s="12"/>
      <c r="P275" s="56"/>
      <c r="Q275" s="56"/>
      <c r="R275" s="12"/>
      <c r="S275" s="11"/>
      <c r="T275" s="12"/>
      <c r="U275" s="12"/>
      <c r="V275" s="13"/>
      <c r="W275" s="17"/>
    </row>
    <row r="276" spans="4:23" s="10" customFormat="1">
      <c r="D276" s="26"/>
      <c r="E276" s="26"/>
      <c r="F276" s="26"/>
      <c r="G276" s="26"/>
      <c r="H276" s="12"/>
      <c r="I276" s="12"/>
      <c r="J276" s="12"/>
      <c r="K276" s="12"/>
      <c r="L276" s="12"/>
      <c r="M276" s="12"/>
      <c r="N276" s="12"/>
      <c r="O276" s="12"/>
      <c r="P276" s="56"/>
      <c r="Q276" s="56"/>
      <c r="R276" s="12"/>
      <c r="S276" s="11"/>
      <c r="T276" s="12"/>
      <c r="U276" s="12"/>
      <c r="V276" s="13"/>
      <c r="W276" s="17"/>
    </row>
    <row r="277" spans="4:23" s="10" customFormat="1">
      <c r="D277" s="26"/>
      <c r="E277" s="26"/>
      <c r="F277" s="26"/>
      <c r="G277" s="26"/>
      <c r="H277" s="12"/>
      <c r="I277" s="12"/>
      <c r="J277" s="12"/>
      <c r="K277" s="12"/>
      <c r="L277" s="12"/>
      <c r="M277" s="12"/>
      <c r="N277" s="12"/>
      <c r="O277" s="12"/>
      <c r="P277" s="56"/>
      <c r="Q277" s="56"/>
      <c r="R277" s="12"/>
      <c r="S277" s="11"/>
      <c r="T277" s="12"/>
      <c r="U277" s="12"/>
      <c r="V277" s="13"/>
      <c r="W277" s="17"/>
    </row>
    <row r="278" spans="4:23" s="10" customFormat="1">
      <c r="D278" s="26"/>
      <c r="E278" s="26"/>
      <c r="F278" s="26"/>
      <c r="G278" s="26"/>
      <c r="H278" s="12"/>
      <c r="I278" s="12"/>
      <c r="J278" s="12"/>
      <c r="K278" s="12"/>
      <c r="L278" s="12"/>
      <c r="M278" s="12"/>
      <c r="N278" s="12"/>
      <c r="O278" s="12"/>
      <c r="P278" s="56"/>
      <c r="Q278" s="56"/>
      <c r="R278" s="12"/>
      <c r="S278" s="11"/>
      <c r="T278" s="12"/>
      <c r="U278" s="12"/>
      <c r="V278" s="13"/>
      <c r="W278" s="17"/>
    </row>
    <row r="279" spans="4:23" s="10" customFormat="1">
      <c r="D279" s="26"/>
      <c r="E279" s="26"/>
      <c r="F279" s="26"/>
      <c r="G279" s="26"/>
      <c r="H279" s="12"/>
      <c r="I279" s="12"/>
      <c r="J279" s="12"/>
      <c r="K279" s="12"/>
      <c r="L279" s="12"/>
      <c r="M279" s="12"/>
      <c r="N279" s="12"/>
      <c r="O279" s="12"/>
      <c r="P279" s="56"/>
      <c r="Q279" s="56"/>
      <c r="R279" s="12"/>
      <c r="S279" s="11"/>
      <c r="T279" s="12"/>
      <c r="U279" s="12"/>
      <c r="V279" s="13"/>
      <c r="W279" s="17"/>
    </row>
    <row r="280" spans="4:23" s="10" customFormat="1">
      <c r="D280" s="26"/>
      <c r="E280" s="26"/>
      <c r="F280" s="26"/>
      <c r="G280" s="26"/>
      <c r="H280" s="12"/>
      <c r="I280" s="12"/>
      <c r="J280" s="12"/>
      <c r="K280" s="12"/>
      <c r="L280" s="12"/>
      <c r="M280" s="12"/>
      <c r="N280" s="12"/>
      <c r="O280" s="12"/>
      <c r="P280" s="56"/>
      <c r="Q280" s="56"/>
      <c r="R280" s="12"/>
      <c r="S280" s="11"/>
      <c r="T280" s="12"/>
      <c r="U280" s="12"/>
      <c r="V280" s="13"/>
      <c r="W280" s="17"/>
    </row>
    <row r="281" spans="4:23" s="10" customFormat="1">
      <c r="D281" s="26"/>
      <c r="E281" s="26"/>
      <c r="F281" s="26"/>
      <c r="G281" s="26"/>
      <c r="H281" s="12"/>
      <c r="I281" s="12"/>
      <c r="J281" s="12"/>
      <c r="K281" s="12"/>
      <c r="L281" s="12"/>
      <c r="M281" s="12"/>
      <c r="N281" s="12"/>
      <c r="O281" s="12"/>
      <c r="P281" s="56"/>
      <c r="Q281" s="56"/>
      <c r="R281" s="12"/>
      <c r="S281" s="11"/>
      <c r="T281" s="12"/>
      <c r="U281" s="12"/>
      <c r="V281" s="13"/>
      <c r="W281" s="17"/>
    </row>
    <row r="282" spans="4:23" s="10" customFormat="1">
      <c r="D282" s="26"/>
      <c r="E282" s="26"/>
      <c r="F282" s="26"/>
      <c r="G282" s="26"/>
      <c r="H282" s="12"/>
      <c r="I282" s="12"/>
      <c r="J282" s="12"/>
      <c r="K282" s="12"/>
      <c r="L282" s="12"/>
      <c r="M282" s="12"/>
      <c r="N282" s="12"/>
      <c r="O282" s="12"/>
      <c r="P282" s="56"/>
      <c r="Q282" s="56"/>
      <c r="R282" s="12"/>
      <c r="S282" s="11"/>
      <c r="T282" s="12"/>
      <c r="U282" s="12"/>
      <c r="V282" s="13"/>
      <c r="W282" s="17"/>
    </row>
    <row r="283" spans="4:23" s="10" customFormat="1">
      <c r="D283" s="26"/>
      <c r="E283" s="26"/>
      <c r="F283" s="26"/>
      <c r="G283" s="26"/>
      <c r="H283" s="12"/>
      <c r="I283" s="12"/>
      <c r="J283" s="12"/>
      <c r="K283" s="12"/>
      <c r="L283" s="12"/>
      <c r="M283" s="12"/>
      <c r="N283" s="12"/>
      <c r="O283" s="12"/>
      <c r="P283" s="56"/>
      <c r="Q283" s="56"/>
      <c r="R283" s="12"/>
      <c r="S283" s="11"/>
      <c r="T283" s="12"/>
      <c r="U283" s="12"/>
      <c r="V283" s="13"/>
      <c r="W283" s="17"/>
    </row>
    <row r="284" spans="4:23" s="10" customFormat="1">
      <c r="D284" s="26"/>
      <c r="E284" s="26"/>
      <c r="F284" s="26"/>
      <c r="G284" s="26"/>
      <c r="H284" s="12"/>
      <c r="I284" s="12"/>
      <c r="J284" s="12"/>
      <c r="K284" s="12"/>
      <c r="L284" s="12"/>
      <c r="M284" s="12"/>
      <c r="N284" s="12"/>
      <c r="O284" s="12"/>
      <c r="P284" s="56"/>
      <c r="Q284" s="56"/>
      <c r="R284" s="12"/>
      <c r="S284" s="11"/>
      <c r="T284" s="12"/>
      <c r="U284" s="12"/>
      <c r="V284" s="13"/>
      <c r="W284" s="17"/>
    </row>
    <row r="285" spans="4:23" s="10" customFormat="1">
      <c r="D285" s="26"/>
      <c r="E285" s="26"/>
      <c r="F285" s="26"/>
      <c r="G285" s="26"/>
      <c r="H285" s="12"/>
      <c r="I285" s="12"/>
      <c r="J285" s="12"/>
      <c r="K285" s="12"/>
      <c r="L285" s="12"/>
      <c r="M285" s="12"/>
      <c r="N285" s="12"/>
      <c r="O285" s="12"/>
      <c r="P285" s="56"/>
      <c r="Q285" s="56"/>
      <c r="R285" s="12"/>
      <c r="S285" s="11"/>
      <c r="T285" s="12"/>
      <c r="U285" s="12"/>
      <c r="V285" s="13"/>
      <c r="W285" s="17"/>
    </row>
    <row r="286" spans="4:23" s="10" customFormat="1">
      <c r="D286" s="26"/>
      <c r="E286" s="26"/>
      <c r="F286" s="26"/>
      <c r="G286" s="26"/>
      <c r="H286" s="12"/>
      <c r="I286" s="12"/>
      <c r="J286" s="12"/>
      <c r="K286" s="12"/>
      <c r="L286" s="12"/>
      <c r="M286" s="12"/>
      <c r="N286" s="12"/>
      <c r="O286" s="12"/>
      <c r="P286" s="56"/>
      <c r="Q286" s="56"/>
      <c r="R286" s="12"/>
      <c r="S286" s="11"/>
      <c r="T286" s="12"/>
      <c r="U286" s="12"/>
      <c r="V286" s="13"/>
      <c r="W286" s="17"/>
    </row>
    <row r="287" spans="4:23" s="10" customFormat="1">
      <c r="D287" s="26"/>
      <c r="E287" s="26"/>
      <c r="F287" s="26"/>
      <c r="G287" s="26"/>
      <c r="H287" s="12"/>
      <c r="I287" s="12"/>
      <c r="J287" s="12"/>
      <c r="K287" s="12"/>
      <c r="L287" s="12"/>
      <c r="M287" s="12"/>
      <c r="N287" s="12"/>
      <c r="O287" s="12"/>
      <c r="P287" s="56"/>
      <c r="Q287" s="56"/>
      <c r="R287" s="12"/>
      <c r="S287" s="11"/>
      <c r="T287" s="12"/>
      <c r="U287" s="12"/>
      <c r="V287" s="13"/>
      <c r="W287" s="17"/>
    </row>
    <row r="288" spans="4:23" s="10" customFormat="1">
      <c r="D288" s="26"/>
      <c r="E288" s="26"/>
      <c r="F288" s="26"/>
      <c r="G288" s="26"/>
      <c r="H288" s="12"/>
      <c r="I288" s="12"/>
      <c r="J288" s="12"/>
      <c r="K288" s="12"/>
      <c r="L288" s="12"/>
      <c r="M288" s="12"/>
      <c r="N288" s="12"/>
      <c r="O288" s="12"/>
      <c r="P288" s="56"/>
      <c r="Q288" s="56"/>
      <c r="R288" s="12"/>
      <c r="S288" s="11"/>
      <c r="T288" s="12"/>
      <c r="U288" s="12"/>
      <c r="V288" s="13"/>
      <c r="W288" s="17"/>
    </row>
    <row r="289" spans="4:23" s="10" customFormat="1">
      <c r="D289" s="26"/>
      <c r="E289" s="26"/>
      <c r="F289" s="26"/>
      <c r="G289" s="26"/>
      <c r="H289" s="12"/>
      <c r="I289" s="12"/>
      <c r="J289" s="12"/>
      <c r="K289" s="12"/>
      <c r="L289" s="12"/>
      <c r="M289" s="12"/>
      <c r="N289" s="12"/>
      <c r="O289" s="12"/>
      <c r="P289" s="56"/>
      <c r="Q289" s="56"/>
      <c r="R289" s="12"/>
      <c r="S289" s="11"/>
      <c r="T289" s="12"/>
      <c r="U289" s="12"/>
      <c r="V289" s="13"/>
      <c r="W289" s="17"/>
    </row>
    <row r="290" spans="4:23" s="10" customFormat="1">
      <c r="D290" s="26"/>
      <c r="E290" s="26"/>
      <c r="F290" s="26"/>
      <c r="G290" s="26"/>
      <c r="H290" s="12"/>
      <c r="I290" s="12"/>
      <c r="J290" s="12"/>
      <c r="K290" s="12"/>
      <c r="L290" s="12"/>
      <c r="M290" s="12"/>
      <c r="N290" s="12"/>
      <c r="O290" s="12"/>
      <c r="P290" s="56"/>
      <c r="Q290" s="56"/>
      <c r="R290" s="12"/>
      <c r="S290" s="11"/>
      <c r="T290" s="12"/>
      <c r="U290" s="12"/>
      <c r="V290" s="13"/>
      <c r="W290" s="17"/>
    </row>
    <row r="291" spans="4:23" s="10" customFormat="1">
      <c r="D291" s="26"/>
      <c r="E291" s="26"/>
      <c r="F291" s="26"/>
      <c r="G291" s="26"/>
      <c r="H291" s="12"/>
      <c r="I291" s="12"/>
      <c r="J291" s="12"/>
      <c r="K291" s="12"/>
      <c r="L291" s="12"/>
      <c r="M291" s="12"/>
      <c r="N291" s="12"/>
      <c r="O291" s="12"/>
      <c r="P291" s="56"/>
      <c r="Q291" s="56"/>
      <c r="R291" s="12"/>
      <c r="S291" s="11"/>
      <c r="T291" s="12"/>
      <c r="U291" s="12"/>
      <c r="V291" s="13"/>
      <c r="W291" s="17"/>
    </row>
    <row r="292" spans="4:23" s="10" customFormat="1">
      <c r="D292" s="26"/>
      <c r="E292" s="26"/>
      <c r="F292" s="26"/>
      <c r="G292" s="26"/>
      <c r="H292" s="12"/>
      <c r="I292" s="12"/>
      <c r="J292" s="12"/>
      <c r="K292" s="12"/>
      <c r="L292" s="12"/>
      <c r="M292" s="12"/>
      <c r="N292" s="12"/>
      <c r="O292" s="12"/>
      <c r="P292" s="56"/>
      <c r="Q292" s="56"/>
      <c r="R292" s="12"/>
      <c r="S292" s="11"/>
      <c r="T292" s="12"/>
      <c r="U292" s="12"/>
      <c r="V292" s="13"/>
      <c r="W292" s="17"/>
    </row>
    <row r="293" spans="4:23" s="10" customFormat="1">
      <c r="D293" s="26"/>
      <c r="E293" s="26"/>
      <c r="F293" s="26"/>
      <c r="G293" s="26"/>
      <c r="H293" s="12"/>
      <c r="I293" s="12"/>
      <c r="J293" s="12"/>
      <c r="K293" s="12"/>
      <c r="L293" s="12"/>
      <c r="M293" s="12"/>
      <c r="N293" s="12"/>
      <c r="O293" s="12"/>
      <c r="P293" s="56"/>
      <c r="Q293" s="56"/>
      <c r="R293" s="12"/>
      <c r="S293" s="11"/>
      <c r="T293" s="12"/>
      <c r="U293" s="12"/>
      <c r="V293" s="13"/>
      <c r="W293" s="17"/>
    </row>
    <row r="294" spans="4:23" s="10" customFormat="1">
      <c r="D294" s="26"/>
      <c r="E294" s="26"/>
      <c r="F294" s="26"/>
      <c r="G294" s="26"/>
      <c r="H294" s="12"/>
      <c r="I294" s="12"/>
      <c r="J294" s="12"/>
      <c r="K294" s="12"/>
      <c r="L294" s="12"/>
      <c r="M294" s="12"/>
      <c r="N294" s="12"/>
      <c r="O294" s="12"/>
      <c r="P294" s="56"/>
      <c r="Q294" s="56"/>
      <c r="R294" s="12"/>
      <c r="S294" s="11"/>
      <c r="T294" s="12"/>
      <c r="U294" s="12"/>
      <c r="V294" s="13"/>
      <c r="W294" s="17"/>
    </row>
    <row r="295" spans="4:23" s="10" customFormat="1">
      <c r="D295" s="26"/>
      <c r="E295" s="26"/>
      <c r="F295" s="26"/>
      <c r="G295" s="26"/>
      <c r="H295" s="12"/>
      <c r="I295" s="12"/>
      <c r="J295" s="12"/>
      <c r="K295" s="12"/>
      <c r="L295" s="12"/>
      <c r="M295" s="12"/>
      <c r="N295" s="12"/>
      <c r="O295" s="12"/>
      <c r="P295" s="56"/>
      <c r="Q295" s="56"/>
      <c r="R295" s="12"/>
      <c r="S295" s="11"/>
      <c r="T295" s="12"/>
      <c r="U295" s="12"/>
      <c r="V295" s="13"/>
      <c r="W295" s="17"/>
    </row>
    <row r="296" spans="4:23" s="10" customFormat="1">
      <c r="D296" s="26"/>
      <c r="E296" s="26"/>
      <c r="F296" s="26"/>
      <c r="G296" s="26"/>
      <c r="H296" s="12"/>
      <c r="I296" s="12"/>
      <c r="J296" s="12"/>
      <c r="K296" s="12"/>
      <c r="L296" s="12"/>
      <c r="M296" s="12"/>
      <c r="N296" s="12"/>
      <c r="O296" s="12"/>
      <c r="P296" s="56"/>
      <c r="Q296" s="56"/>
      <c r="R296" s="12"/>
      <c r="S296" s="11"/>
      <c r="T296" s="12"/>
      <c r="U296" s="12"/>
      <c r="V296" s="13"/>
      <c r="W296" s="17"/>
    </row>
    <row r="297" spans="4:23" s="10" customFormat="1">
      <c r="D297" s="26"/>
      <c r="E297" s="26"/>
      <c r="F297" s="26"/>
      <c r="G297" s="26"/>
      <c r="H297" s="12"/>
      <c r="I297" s="12"/>
      <c r="J297" s="12"/>
      <c r="K297" s="12"/>
      <c r="L297" s="12"/>
      <c r="M297" s="12"/>
      <c r="N297" s="12"/>
      <c r="O297" s="12"/>
      <c r="P297" s="56"/>
      <c r="Q297" s="56"/>
      <c r="R297" s="12"/>
      <c r="S297" s="11"/>
      <c r="T297" s="12"/>
      <c r="U297" s="12"/>
      <c r="V297" s="13"/>
      <c r="W297" s="17"/>
    </row>
    <row r="298" spans="4:23" s="10" customFormat="1">
      <c r="D298" s="26"/>
      <c r="E298" s="26"/>
      <c r="F298" s="26"/>
      <c r="G298" s="26"/>
      <c r="H298" s="12"/>
      <c r="I298" s="12"/>
      <c r="J298" s="12"/>
      <c r="K298" s="12"/>
      <c r="L298" s="12"/>
      <c r="M298" s="12"/>
      <c r="N298" s="12"/>
      <c r="O298" s="12"/>
      <c r="P298" s="56"/>
      <c r="Q298" s="56"/>
      <c r="R298" s="12"/>
      <c r="S298" s="11"/>
      <c r="T298" s="12"/>
      <c r="U298" s="12"/>
      <c r="V298" s="13"/>
      <c r="W298" s="17"/>
    </row>
    <row r="299" spans="4:23" s="10" customFormat="1">
      <c r="D299" s="26"/>
      <c r="E299" s="26"/>
      <c r="F299" s="26"/>
      <c r="G299" s="26"/>
      <c r="H299" s="12"/>
      <c r="I299" s="12"/>
      <c r="J299" s="12"/>
      <c r="K299" s="12"/>
      <c r="L299" s="12"/>
      <c r="M299" s="12"/>
      <c r="N299" s="12"/>
      <c r="O299" s="12"/>
      <c r="P299" s="56"/>
      <c r="Q299" s="56"/>
      <c r="R299" s="12"/>
      <c r="S299" s="11"/>
      <c r="T299" s="12"/>
      <c r="U299" s="12"/>
      <c r="V299" s="13"/>
      <c r="W299" s="17"/>
    </row>
    <row r="300" spans="4:23" s="10" customFormat="1">
      <c r="D300" s="26"/>
      <c r="E300" s="26"/>
      <c r="F300" s="26"/>
      <c r="G300" s="26"/>
      <c r="H300" s="12"/>
      <c r="I300" s="12"/>
      <c r="J300" s="12"/>
      <c r="K300" s="12"/>
      <c r="L300" s="12"/>
      <c r="M300" s="12"/>
      <c r="N300" s="12"/>
      <c r="O300" s="12"/>
      <c r="P300" s="56"/>
      <c r="Q300" s="56"/>
      <c r="R300" s="12"/>
      <c r="S300" s="11"/>
      <c r="T300" s="12"/>
      <c r="U300" s="12"/>
      <c r="V300" s="13"/>
      <c r="W300" s="17"/>
    </row>
    <row r="301" spans="4:23" s="10" customFormat="1">
      <c r="D301" s="26"/>
      <c r="E301" s="26"/>
      <c r="F301" s="26"/>
      <c r="G301" s="26"/>
      <c r="H301" s="12"/>
      <c r="I301" s="12"/>
      <c r="J301" s="12"/>
      <c r="K301" s="12"/>
      <c r="L301" s="12"/>
      <c r="M301" s="12"/>
      <c r="N301" s="12"/>
      <c r="O301" s="12"/>
      <c r="P301" s="56"/>
      <c r="Q301" s="56"/>
      <c r="R301" s="12"/>
      <c r="S301" s="11"/>
      <c r="T301" s="12"/>
      <c r="U301" s="12"/>
      <c r="V301" s="13"/>
      <c r="W301" s="17"/>
    </row>
    <row r="302" spans="4:23" s="10" customFormat="1">
      <c r="D302" s="26"/>
      <c r="E302" s="26"/>
      <c r="F302" s="26"/>
      <c r="G302" s="26"/>
      <c r="H302" s="12"/>
      <c r="I302" s="12"/>
      <c r="J302" s="12"/>
      <c r="K302" s="12"/>
      <c r="L302" s="12"/>
      <c r="M302" s="12"/>
      <c r="N302" s="12"/>
      <c r="O302" s="12"/>
      <c r="P302" s="56"/>
      <c r="Q302" s="56"/>
      <c r="R302" s="12"/>
      <c r="S302" s="11"/>
      <c r="T302" s="12"/>
      <c r="U302" s="12"/>
      <c r="V302" s="13"/>
      <c r="W302" s="17"/>
    </row>
    <row r="303" spans="4:23" s="10" customFormat="1">
      <c r="D303" s="26"/>
      <c r="E303" s="26"/>
      <c r="F303" s="26"/>
      <c r="G303" s="26"/>
      <c r="H303" s="12"/>
      <c r="I303" s="12"/>
      <c r="J303" s="12"/>
      <c r="K303" s="12"/>
      <c r="L303" s="12"/>
      <c r="M303" s="12"/>
      <c r="N303" s="12"/>
      <c r="O303" s="12"/>
      <c r="P303" s="56"/>
      <c r="Q303" s="56"/>
      <c r="R303" s="12"/>
      <c r="S303" s="11"/>
      <c r="T303" s="12"/>
      <c r="U303" s="12"/>
      <c r="V303" s="13"/>
      <c r="W303" s="17"/>
    </row>
    <row r="304" spans="4:23" s="10" customFormat="1">
      <c r="D304" s="26"/>
      <c r="E304" s="26"/>
      <c r="F304" s="26"/>
      <c r="G304" s="26"/>
      <c r="H304" s="12"/>
      <c r="I304" s="12"/>
      <c r="J304" s="12"/>
      <c r="K304" s="12"/>
      <c r="L304" s="12"/>
      <c r="M304" s="12"/>
      <c r="N304" s="12"/>
      <c r="O304" s="12"/>
      <c r="P304" s="56"/>
      <c r="Q304" s="56"/>
      <c r="R304" s="12"/>
      <c r="S304" s="11"/>
      <c r="T304" s="12"/>
      <c r="U304" s="12"/>
      <c r="V304" s="13"/>
      <c r="W304" s="17"/>
    </row>
    <row r="305" spans="4:23" s="10" customFormat="1">
      <c r="D305" s="26"/>
      <c r="E305" s="26"/>
      <c r="F305" s="26"/>
      <c r="G305" s="26"/>
      <c r="H305" s="12"/>
      <c r="I305" s="12"/>
      <c r="J305" s="12"/>
      <c r="K305" s="12"/>
      <c r="L305" s="12"/>
      <c r="M305" s="12"/>
      <c r="N305" s="12"/>
      <c r="O305" s="12"/>
      <c r="P305" s="56"/>
      <c r="Q305" s="56"/>
      <c r="R305" s="12"/>
      <c r="S305" s="11"/>
      <c r="T305" s="12"/>
      <c r="U305" s="12"/>
      <c r="V305" s="13"/>
      <c r="W305" s="17"/>
    </row>
    <row r="306" spans="4:23" s="10" customFormat="1">
      <c r="D306" s="26"/>
      <c r="E306" s="26"/>
      <c r="F306" s="26"/>
      <c r="G306" s="26"/>
      <c r="H306" s="12"/>
      <c r="I306" s="12"/>
      <c r="J306" s="12"/>
      <c r="K306" s="12"/>
      <c r="L306" s="12"/>
      <c r="M306" s="12"/>
      <c r="N306" s="12"/>
      <c r="O306" s="12"/>
      <c r="P306" s="56"/>
      <c r="Q306" s="56"/>
      <c r="R306" s="12"/>
      <c r="S306" s="11"/>
      <c r="T306" s="12"/>
      <c r="U306" s="12"/>
      <c r="V306" s="13"/>
      <c r="W306" s="17"/>
    </row>
    <row r="307" spans="4:23" s="10" customFormat="1">
      <c r="D307" s="26"/>
      <c r="E307" s="26"/>
      <c r="F307" s="26"/>
      <c r="G307" s="26"/>
      <c r="H307" s="12"/>
      <c r="I307" s="12"/>
      <c r="J307" s="12"/>
      <c r="K307" s="12"/>
      <c r="L307" s="12"/>
      <c r="M307" s="12"/>
      <c r="N307" s="12"/>
      <c r="O307" s="12"/>
      <c r="P307" s="56"/>
      <c r="Q307" s="56"/>
      <c r="R307" s="12"/>
      <c r="S307" s="11"/>
      <c r="T307" s="12"/>
      <c r="U307" s="12"/>
      <c r="V307" s="13"/>
      <c r="W307" s="17"/>
    </row>
    <row r="308" spans="4:23" s="10" customFormat="1">
      <c r="D308" s="26"/>
      <c r="E308" s="26"/>
      <c r="F308" s="26"/>
      <c r="G308" s="26"/>
      <c r="H308" s="12"/>
      <c r="I308" s="12"/>
      <c r="J308" s="12"/>
      <c r="K308" s="12"/>
      <c r="L308" s="12"/>
      <c r="M308" s="12"/>
      <c r="N308" s="12"/>
      <c r="O308" s="12"/>
      <c r="P308" s="56"/>
      <c r="Q308" s="56"/>
      <c r="R308" s="12"/>
      <c r="S308" s="11"/>
      <c r="T308" s="12"/>
      <c r="U308" s="12"/>
      <c r="V308" s="13"/>
      <c r="W308" s="17"/>
    </row>
    <row r="309" spans="4:23" s="10" customFormat="1">
      <c r="D309" s="26"/>
      <c r="E309" s="26"/>
      <c r="F309" s="26"/>
      <c r="G309" s="26"/>
      <c r="H309" s="12"/>
      <c r="I309" s="12"/>
      <c r="J309" s="12"/>
      <c r="K309" s="12"/>
      <c r="L309" s="12"/>
      <c r="M309" s="12"/>
      <c r="N309" s="12"/>
      <c r="O309" s="12"/>
      <c r="P309" s="56"/>
      <c r="Q309" s="56"/>
      <c r="R309" s="12"/>
      <c r="S309" s="11"/>
      <c r="T309" s="12"/>
      <c r="U309" s="12"/>
      <c r="V309" s="13"/>
      <c r="W309" s="17"/>
    </row>
    <row r="310" spans="4:23" s="10" customFormat="1">
      <c r="D310" s="26"/>
      <c r="E310" s="26"/>
      <c r="F310" s="26"/>
      <c r="G310" s="26"/>
      <c r="H310" s="12"/>
      <c r="I310" s="12"/>
      <c r="J310" s="12"/>
      <c r="K310" s="12"/>
      <c r="L310" s="12"/>
      <c r="M310" s="12"/>
      <c r="N310" s="12"/>
      <c r="O310" s="12"/>
      <c r="P310" s="56"/>
      <c r="Q310" s="56"/>
      <c r="R310" s="12"/>
      <c r="S310" s="11"/>
      <c r="T310" s="12"/>
      <c r="U310" s="12"/>
      <c r="V310" s="13"/>
      <c r="W310" s="17"/>
    </row>
    <row r="311" spans="4:23" s="10" customFormat="1">
      <c r="D311" s="26"/>
      <c r="E311" s="26"/>
      <c r="F311" s="26"/>
      <c r="G311" s="26"/>
      <c r="H311" s="12"/>
      <c r="I311" s="12"/>
      <c r="J311" s="12"/>
      <c r="K311" s="12"/>
      <c r="L311" s="12"/>
      <c r="M311" s="12"/>
      <c r="N311" s="12"/>
      <c r="O311" s="12"/>
      <c r="P311" s="56"/>
      <c r="Q311" s="56"/>
      <c r="R311" s="12"/>
      <c r="S311" s="11"/>
      <c r="T311" s="12"/>
      <c r="U311" s="12"/>
      <c r="V311" s="13"/>
      <c r="W311" s="17"/>
    </row>
    <row r="312" spans="4:23" s="10" customFormat="1">
      <c r="D312" s="26"/>
      <c r="E312" s="26"/>
      <c r="F312" s="26"/>
      <c r="G312" s="26"/>
      <c r="H312" s="12"/>
      <c r="I312" s="12"/>
      <c r="J312" s="12"/>
      <c r="K312" s="12"/>
      <c r="L312" s="12"/>
      <c r="M312" s="12"/>
      <c r="N312" s="12"/>
      <c r="O312" s="12"/>
      <c r="P312" s="56"/>
      <c r="Q312" s="56"/>
      <c r="R312" s="12"/>
      <c r="S312" s="11"/>
      <c r="T312" s="12"/>
      <c r="U312" s="12"/>
      <c r="V312" s="13"/>
      <c r="W312" s="17"/>
    </row>
    <row r="313" spans="4:23" s="10" customFormat="1">
      <c r="D313" s="26"/>
      <c r="E313" s="26"/>
      <c r="F313" s="26"/>
      <c r="G313" s="26"/>
      <c r="H313" s="12"/>
      <c r="I313" s="12"/>
      <c r="J313" s="12"/>
      <c r="K313" s="12"/>
      <c r="L313" s="12"/>
      <c r="M313" s="12"/>
      <c r="N313" s="12"/>
      <c r="O313" s="12"/>
      <c r="P313" s="56"/>
      <c r="Q313" s="56"/>
      <c r="R313" s="12"/>
      <c r="S313" s="11"/>
      <c r="T313" s="12"/>
      <c r="U313" s="12"/>
      <c r="V313" s="13"/>
      <c r="W313" s="17"/>
    </row>
    <row r="314" spans="4:23" s="10" customFormat="1">
      <c r="D314" s="26"/>
      <c r="E314" s="26"/>
      <c r="F314" s="26"/>
      <c r="G314" s="26"/>
      <c r="H314" s="12"/>
      <c r="I314" s="12"/>
      <c r="J314" s="12"/>
      <c r="K314" s="12"/>
      <c r="L314" s="12"/>
      <c r="M314" s="12"/>
      <c r="N314" s="12"/>
      <c r="O314" s="12"/>
      <c r="P314" s="56"/>
      <c r="Q314" s="56"/>
      <c r="R314" s="12"/>
      <c r="S314" s="11"/>
      <c r="T314" s="12"/>
      <c r="U314" s="12"/>
      <c r="V314" s="13"/>
      <c r="W314" s="17"/>
    </row>
    <row r="315" spans="4:23" s="10" customFormat="1">
      <c r="D315" s="26"/>
      <c r="E315" s="26"/>
      <c r="F315" s="26"/>
      <c r="G315" s="26"/>
      <c r="H315" s="12"/>
      <c r="I315" s="12"/>
      <c r="J315" s="12"/>
      <c r="K315" s="12"/>
      <c r="L315" s="12"/>
      <c r="M315" s="12"/>
      <c r="N315" s="12"/>
      <c r="O315" s="12"/>
      <c r="P315" s="56"/>
      <c r="Q315" s="56"/>
      <c r="R315" s="12"/>
      <c r="S315" s="11"/>
      <c r="T315" s="12"/>
      <c r="U315" s="12"/>
      <c r="V315" s="13"/>
      <c r="W315" s="17"/>
    </row>
    <row r="316" spans="4:23" s="10" customFormat="1">
      <c r="D316" s="26"/>
      <c r="E316" s="26"/>
      <c r="F316" s="26"/>
      <c r="G316" s="26"/>
      <c r="H316" s="12"/>
      <c r="I316" s="12"/>
      <c r="J316" s="12"/>
      <c r="K316" s="12"/>
      <c r="L316" s="12"/>
      <c r="M316" s="12"/>
      <c r="N316" s="12"/>
      <c r="O316" s="12"/>
      <c r="P316" s="56"/>
      <c r="Q316" s="56"/>
      <c r="R316" s="12"/>
      <c r="S316" s="11"/>
      <c r="T316" s="12"/>
      <c r="U316" s="12"/>
      <c r="V316" s="13"/>
      <c r="W316" s="17"/>
    </row>
    <row r="317" spans="4:23" s="10" customFormat="1">
      <c r="D317" s="26"/>
      <c r="E317" s="26"/>
      <c r="F317" s="26"/>
      <c r="G317" s="26"/>
      <c r="H317" s="12"/>
      <c r="I317" s="12"/>
      <c r="J317" s="12"/>
      <c r="K317" s="12"/>
      <c r="L317" s="12"/>
      <c r="M317" s="12"/>
      <c r="N317" s="12"/>
      <c r="O317" s="12"/>
      <c r="P317" s="56"/>
      <c r="Q317" s="56"/>
      <c r="R317" s="12"/>
      <c r="S317" s="11"/>
      <c r="T317" s="12"/>
      <c r="U317" s="12"/>
      <c r="V317" s="13"/>
      <c r="W317" s="17"/>
    </row>
    <row r="318" spans="4:23" s="10" customFormat="1">
      <c r="D318" s="26"/>
      <c r="E318" s="26"/>
      <c r="F318" s="26"/>
      <c r="G318" s="26"/>
      <c r="H318" s="12"/>
      <c r="I318" s="12"/>
      <c r="J318" s="12"/>
      <c r="K318" s="12"/>
      <c r="L318" s="12"/>
      <c r="M318" s="12"/>
      <c r="N318" s="12"/>
      <c r="O318" s="12"/>
      <c r="P318" s="56"/>
      <c r="Q318" s="56"/>
      <c r="R318" s="12"/>
      <c r="S318" s="11"/>
      <c r="T318" s="12"/>
      <c r="U318" s="12"/>
      <c r="V318" s="13"/>
      <c r="W318" s="17"/>
    </row>
    <row r="319" spans="4:23" s="10" customFormat="1">
      <c r="D319" s="26"/>
      <c r="E319" s="26"/>
      <c r="F319" s="26"/>
      <c r="G319" s="26"/>
      <c r="H319" s="12"/>
      <c r="I319" s="12"/>
      <c r="J319" s="12"/>
      <c r="K319" s="12"/>
      <c r="L319" s="12"/>
      <c r="M319" s="12"/>
      <c r="N319" s="12"/>
      <c r="O319" s="12"/>
      <c r="P319" s="56"/>
      <c r="Q319" s="56"/>
      <c r="R319" s="12"/>
      <c r="S319" s="11"/>
      <c r="T319" s="12"/>
      <c r="U319" s="12"/>
      <c r="V319" s="13"/>
      <c r="W319" s="17"/>
    </row>
    <row r="320" spans="4:23" s="10" customFormat="1">
      <c r="D320" s="26"/>
      <c r="E320" s="26"/>
      <c r="F320" s="26"/>
      <c r="G320" s="26"/>
      <c r="H320" s="12"/>
      <c r="I320" s="12"/>
      <c r="J320" s="12"/>
      <c r="K320" s="12"/>
      <c r="L320" s="12"/>
      <c r="M320" s="12"/>
      <c r="N320" s="12"/>
      <c r="O320" s="12"/>
      <c r="P320" s="56"/>
      <c r="Q320" s="56"/>
      <c r="R320" s="12"/>
      <c r="S320" s="11"/>
      <c r="T320" s="12"/>
      <c r="U320" s="12"/>
      <c r="V320" s="13"/>
      <c r="W320" s="17"/>
    </row>
    <row r="321" spans="4:23" s="10" customFormat="1">
      <c r="D321" s="26"/>
      <c r="E321" s="26"/>
      <c r="F321" s="26"/>
      <c r="G321" s="26"/>
      <c r="H321" s="12"/>
      <c r="I321" s="12"/>
      <c r="J321" s="12"/>
      <c r="K321" s="12"/>
      <c r="L321" s="12"/>
      <c r="M321" s="12"/>
      <c r="N321" s="12"/>
      <c r="O321" s="12"/>
      <c r="P321" s="56"/>
      <c r="Q321" s="56"/>
      <c r="R321" s="12"/>
      <c r="S321" s="11"/>
      <c r="T321" s="12"/>
      <c r="U321" s="12"/>
      <c r="V321" s="13"/>
      <c r="W321" s="17"/>
    </row>
    <row r="322" spans="4:23" s="10" customFormat="1">
      <c r="D322" s="26"/>
      <c r="E322" s="26"/>
      <c r="F322" s="26"/>
      <c r="G322" s="26"/>
      <c r="H322" s="12"/>
      <c r="I322" s="12"/>
      <c r="J322" s="12"/>
      <c r="K322" s="12"/>
      <c r="L322" s="12"/>
      <c r="M322" s="12"/>
      <c r="N322" s="12"/>
      <c r="O322" s="12"/>
      <c r="P322" s="56"/>
      <c r="Q322" s="56"/>
      <c r="R322" s="12"/>
      <c r="S322" s="11"/>
      <c r="T322" s="12"/>
      <c r="U322" s="12"/>
      <c r="V322" s="13"/>
      <c r="W322" s="17"/>
    </row>
    <row r="323" spans="4:23" s="10" customFormat="1">
      <c r="D323" s="26"/>
      <c r="E323" s="26"/>
      <c r="F323" s="26"/>
      <c r="G323" s="26"/>
      <c r="H323" s="12"/>
      <c r="I323" s="12"/>
      <c r="J323" s="12"/>
      <c r="K323" s="12"/>
      <c r="L323" s="12"/>
      <c r="M323" s="12"/>
      <c r="N323" s="12"/>
      <c r="O323" s="12"/>
      <c r="P323" s="56"/>
      <c r="Q323" s="56"/>
      <c r="R323" s="12"/>
      <c r="S323" s="11"/>
      <c r="T323" s="12"/>
      <c r="U323" s="12"/>
      <c r="V323" s="13"/>
      <c r="W323" s="17"/>
    </row>
    <row r="324" spans="4:23" s="10" customFormat="1">
      <c r="D324" s="26"/>
      <c r="E324" s="26"/>
      <c r="F324" s="26"/>
      <c r="G324" s="26"/>
      <c r="H324" s="12"/>
      <c r="I324" s="12"/>
      <c r="J324" s="12"/>
      <c r="K324" s="12"/>
      <c r="L324" s="12"/>
      <c r="M324" s="12"/>
      <c r="N324" s="12"/>
      <c r="O324" s="12"/>
      <c r="P324" s="56"/>
      <c r="Q324" s="56"/>
      <c r="R324" s="12"/>
      <c r="S324" s="11"/>
      <c r="T324" s="12"/>
      <c r="U324" s="12"/>
      <c r="V324" s="13"/>
      <c r="W324" s="17"/>
    </row>
    <row r="325" spans="4:23" s="10" customFormat="1">
      <c r="D325" s="26"/>
      <c r="E325" s="26"/>
      <c r="F325" s="26"/>
      <c r="G325" s="26"/>
      <c r="H325" s="12"/>
      <c r="I325" s="12"/>
      <c r="J325" s="12"/>
      <c r="K325" s="12"/>
      <c r="L325" s="12"/>
      <c r="M325" s="12"/>
      <c r="N325" s="12"/>
      <c r="O325" s="12"/>
      <c r="P325" s="56"/>
      <c r="Q325" s="56"/>
      <c r="R325" s="12"/>
      <c r="S325" s="11"/>
      <c r="T325" s="12"/>
      <c r="U325" s="12"/>
      <c r="V325" s="13"/>
      <c r="W325" s="17"/>
    </row>
    <row r="326" spans="4:23" s="10" customFormat="1">
      <c r="D326" s="26"/>
      <c r="E326" s="26"/>
      <c r="F326" s="26"/>
      <c r="G326" s="26"/>
      <c r="H326" s="12"/>
      <c r="I326" s="12"/>
      <c r="J326" s="12"/>
      <c r="K326" s="12"/>
      <c r="L326" s="12"/>
      <c r="M326" s="12"/>
      <c r="N326" s="12"/>
      <c r="O326" s="12"/>
      <c r="P326" s="56"/>
      <c r="Q326" s="56"/>
      <c r="R326" s="12"/>
      <c r="S326" s="11"/>
      <c r="T326" s="12"/>
      <c r="U326" s="12"/>
      <c r="V326" s="13"/>
      <c r="W326" s="17"/>
    </row>
    <row r="327" spans="4:23" s="10" customFormat="1">
      <c r="D327" s="26"/>
      <c r="E327" s="26"/>
      <c r="F327" s="26"/>
      <c r="G327" s="26"/>
      <c r="H327" s="12"/>
      <c r="I327" s="12"/>
      <c r="J327" s="12"/>
      <c r="K327" s="12"/>
      <c r="L327" s="12"/>
      <c r="M327" s="12"/>
      <c r="N327" s="12"/>
      <c r="O327" s="12"/>
      <c r="P327" s="56"/>
      <c r="Q327" s="56"/>
      <c r="R327" s="12"/>
      <c r="S327" s="11"/>
      <c r="T327" s="12"/>
      <c r="U327" s="12"/>
      <c r="V327" s="13"/>
      <c r="W327" s="17"/>
    </row>
    <row r="328" spans="4:23" s="10" customFormat="1">
      <c r="D328" s="26"/>
      <c r="E328" s="26"/>
      <c r="F328" s="26"/>
      <c r="G328" s="26"/>
      <c r="H328" s="12"/>
      <c r="I328" s="12"/>
      <c r="J328" s="12"/>
      <c r="K328" s="12"/>
      <c r="L328" s="12"/>
      <c r="M328" s="12"/>
      <c r="N328" s="12"/>
      <c r="O328" s="12"/>
      <c r="P328" s="56"/>
      <c r="Q328" s="56"/>
      <c r="R328" s="12"/>
      <c r="S328" s="11"/>
      <c r="T328" s="12"/>
      <c r="U328" s="12"/>
      <c r="V328" s="13"/>
      <c r="W328" s="17"/>
    </row>
    <row r="329" spans="4:23" s="10" customFormat="1">
      <c r="D329" s="26"/>
      <c r="E329" s="26"/>
      <c r="F329" s="26"/>
      <c r="G329" s="26"/>
      <c r="H329" s="12"/>
      <c r="I329" s="12"/>
      <c r="J329" s="12"/>
      <c r="K329" s="12"/>
      <c r="L329" s="12"/>
      <c r="M329" s="12"/>
      <c r="N329" s="12"/>
      <c r="O329" s="12"/>
      <c r="P329" s="56"/>
      <c r="Q329" s="56"/>
      <c r="R329" s="12"/>
      <c r="S329" s="11"/>
      <c r="T329" s="12"/>
      <c r="U329" s="12"/>
      <c r="V329" s="13"/>
      <c r="W329" s="17"/>
    </row>
    <row r="330" spans="4:23" s="10" customFormat="1">
      <c r="D330" s="26"/>
      <c r="E330" s="26"/>
      <c r="F330" s="26"/>
      <c r="G330" s="26"/>
      <c r="H330" s="12"/>
      <c r="I330" s="12"/>
      <c r="J330" s="12"/>
      <c r="K330" s="12"/>
      <c r="L330" s="12"/>
      <c r="M330" s="12"/>
      <c r="N330" s="12"/>
      <c r="O330" s="12"/>
      <c r="P330" s="56"/>
      <c r="Q330" s="56"/>
      <c r="R330" s="12"/>
      <c r="S330" s="11"/>
      <c r="T330" s="12"/>
      <c r="U330" s="12"/>
      <c r="V330" s="13"/>
      <c r="W330" s="17"/>
    </row>
    <row r="331" spans="4:23" s="10" customFormat="1">
      <c r="D331" s="26"/>
      <c r="E331" s="26"/>
      <c r="F331" s="26"/>
      <c r="G331" s="26"/>
      <c r="H331" s="12"/>
      <c r="I331" s="12"/>
      <c r="J331" s="12"/>
      <c r="K331" s="12"/>
      <c r="L331" s="12"/>
      <c r="M331" s="12"/>
      <c r="N331" s="12"/>
      <c r="O331" s="12"/>
      <c r="P331" s="56"/>
      <c r="Q331" s="56"/>
      <c r="R331" s="12"/>
      <c r="S331" s="11"/>
      <c r="T331" s="12"/>
      <c r="U331" s="12"/>
      <c r="V331" s="13"/>
      <c r="W331" s="17"/>
    </row>
    <row r="332" spans="4:23" s="10" customFormat="1">
      <c r="D332" s="26"/>
      <c r="E332" s="26"/>
      <c r="F332" s="26"/>
      <c r="G332" s="26"/>
      <c r="H332" s="12"/>
      <c r="I332" s="12"/>
      <c r="J332" s="12"/>
      <c r="K332" s="12"/>
      <c r="L332" s="12"/>
      <c r="M332" s="12"/>
      <c r="N332" s="12"/>
      <c r="O332" s="12"/>
      <c r="P332" s="56"/>
      <c r="Q332" s="56"/>
      <c r="R332" s="12"/>
      <c r="S332" s="11"/>
      <c r="T332" s="12"/>
      <c r="U332" s="12"/>
      <c r="V332" s="13"/>
      <c r="W332" s="17"/>
    </row>
    <row r="333" spans="4:23" s="10" customFormat="1">
      <c r="D333" s="26"/>
      <c r="E333" s="26"/>
      <c r="F333" s="26"/>
      <c r="G333" s="26"/>
      <c r="H333" s="12"/>
      <c r="I333" s="12"/>
      <c r="J333" s="12"/>
      <c r="K333" s="12"/>
      <c r="L333" s="12"/>
      <c r="M333" s="12"/>
      <c r="N333" s="12"/>
      <c r="O333" s="12"/>
      <c r="P333" s="56"/>
      <c r="Q333" s="56"/>
      <c r="R333" s="12"/>
      <c r="S333" s="11"/>
      <c r="T333" s="12"/>
      <c r="U333" s="12"/>
      <c r="V333" s="13"/>
      <c r="W333" s="17"/>
    </row>
    <row r="334" spans="4:23" s="10" customFormat="1">
      <c r="D334" s="26"/>
      <c r="E334" s="26"/>
      <c r="F334" s="26"/>
      <c r="G334" s="26"/>
      <c r="H334" s="12"/>
      <c r="I334" s="12"/>
      <c r="J334" s="12"/>
      <c r="K334" s="12"/>
      <c r="L334" s="12"/>
      <c r="M334" s="12"/>
      <c r="N334" s="12"/>
      <c r="O334" s="12"/>
      <c r="P334" s="56"/>
      <c r="Q334" s="56"/>
      <c r="R334" s="12"/>
      <c r="S334" s="11"/>
      <c r="T334" s="12"/>
      <c r="U334" s="12"/>
      <c r="V334" s="13"/>
      <c r="W334" s="17"/>
    </row>
    <row r="335" spans="4:23" s="10" customFormat="1">
      <c r="D335" s="26"/>
      <c r="E335" s="26"/>
      <c r="F335" s="26"/>
      <c r="G335" s="26"/>
      <c r="H335" s="12"/>
      <c r="I335" s="12"/>
      <c r="J335" s="12"/>
      <c r="K335" s="12"/>
      <c r="L335" s="12"/>
      <c r="M335" s="12"/>
      <c r="N335" s="12"/>
      <c r="O335" s="12"/>
      <c r="P335" s="56"/>
      <c r="Q335" s="56"/>
      <c r="R335" s="12"/>
      <c r="S335" s="11"/>
      <c r="T335" s="12"/>
      <c r="U335" s="12"/>
      <c r="V335" s="13"/>
      <c r="W335" s="17"/>
    </row>
    <row r="336" spans="4:23" s="10" customFormat="1">
      <c r="D336" s="26"/>
      <c r="E336" s="26"/>
      <c r="F336" s="26"/>
      <c r="G336" s="26"/>
      <c r="H336" s="12"/>
      <c r="I336" s="12"/>
      <c r="J336" s="12"/>
      <c r="K336" s="12"/>
      <c r="L336" s="12"/>
      <c r="M336" s="12"/>
      <c r="N336" s="12"/>
      <c r="O336" s="12"/>
      <c r="P336" s="56"/>
      <c r="Q336" s="56"/>
      <c r="R336" s="12"/>
      <c r="S336" s="11"/>
      <c r="T336" s="12"/>
      <c r="U336" s="12"/>
      <c r="V336" s="13"/>
      <c r="W336" s="17"/>
    </row>
    <row r="337" spans="4:23" s="10" customFormat="1">
      <c r="D337" s="26"/>
      <c r="E337" s="26"/>
      <c r="F337" s="26"/>
      <c r="G337" s="26"/>
      <c r="H337" s="12"/>
      <c r="I337" s="12"/>
      <c r="J337" s="12"/>
      <c r="K337" s="12"/>
      <c r="L337" s="12"/>
      <c r="M337" s="12"/>
      <c r="N337" s="12"/>
      <c r="O337" s="12"/>
      <c r="P337" s="56"/>
      <c r="Q337" s="56"/>
      <c r="R337" s="12"/>
      <c r="S337" s="11"/>
      <c r="T337" s="12"/>
      <c r="U337" s="12"/>
      <c r="V337" s="13"/>
      <c r="W337" s="17"/>
    </row>
    <row r="338" spans="4:23" s="10" customFormat="1">
      <c r="D338" s="26"/>
      <c r="E338" s="26"/>
      <c r="F338" s="26"/>
      <c r="G338" s="26"/>
      <c r="H338" s="12"/>
      <c r="I338" s="12"/>
      <c r="J338" s="12"/>
      <c r="K338" s="12"/>
      <c r="L338" s="12"/>
      <c r="M338" s="12"/>
      <c r="N338" s="12"/>
      <c r="O338" s="12"/>
      <c r="P338" s="56"/>
      <c r="Q338" s="56"/>
      <c r="R338" s="12"/>
      <c r="S338" s="11"/>
      <c r="T338" s="12"/>
      <c r="U338" s="12"/>
      <c r="V338" s="13"/>
      <c r="W338" s="17"/>
    </row>
    <row r="339" spans="4:23" s="10" customFormat="1">
      <c r="D339" s="26"/>
      <c r="E339" s="26"/>
      <c r="F339" s="26"/>
      <c r="G339" s="26"/>
      <c r="H339" s="12"/>
      <c r="I339" s="12"/>
      <c r="J339" s="12"/>
      <c r="K339" s="12"/>
      <c r="L339" s="12"/>
      <c r="M339" s="12"/>
      <c r="N339" s="12"/>
      <c r="O339" s="12"/>
      <c r="P339" s="56"/>
      <c r="Q339" s="56"/>
      <c r="R339" s="12"/>
      <c r="S339" s="11"/>
      <c r="T339" s="12"/>
      <c r="U339" s="12"/>
      <c r="V339" s="13"/>
      <c r="W339" s="17"/>
    </row>
    <row r="340" spans="4:23" s="10" customFormat="1">
      <c r="D340" s="26"/>
      <c r="E340" s="26"/>
      <c r="F340" s="26"/>
      <c r="G340" s="26"/>
      <c r="H340" s="12"/>
      <c r="I340" s="12"/>
      <c r="J340" s="12"/>
      <c r="K340" s="12"/>
      <c r="L340" s="12"/>
      <c r="M340" s="12"/>
      <c r="N340" s="12"/>
      <c r="O340" s="12"/>
      <c r="P340" s="56"/>
      <c r="Q340" s="56"/>
      <c r="R340" s="12"/>
      <c r="S340" s="11"/>
      <c r="T340" s="12"/>
      <c r="U340" s="12"/>
      <c r="V340" s="13"/>
      <c r="W340" s="17"/>
    </row>
    <row r="341" spans="4:23" s="10" customFormat="1">
      <c r="D341" s="26"/>
      <c r="E341" s="26"/>
      <c r="F341" s="26"/>
      <c r="G341" s="26"/>
      <c r="H341" s="12"/>
      <c r="I341" s="12"/>
      <c r="J341" s="12"/>
      <c r="K341" s="12"/>
      <c r="L341" s="12"/>
      <c r="M341" s="12"/>
      <c r="N341" s="12"/>
      <c r="O341" s="12"/>
      <c r="P341" s="56"/>
      <c r="Q341" s="56"/>
      <c r="R341" s="12"/>
      <c r="S341" s="11"/>
      <c r="T341" s="12"/>
      <c r="U341" s="12"/>
      <c r="V341" s="13"/>
      <c r="W341" s="17"/>
    </row>
    <row r="342" spans="4:23" s="10" customFormat="1">
      <c r="D342" s="26"/>
      <c r="E342" s="26"/>
      <c r="F342" s="26"/>
      <c r="G342" s="26"/>
      <c r="H342" s="12"/>
      <c r="I342" s="12"/>
      <c r="J342" s="12"/>
      <c r="K342" s="12"/>
      <c r="L342" s="12"/>
      <c r="M342" s="12"/>
      <c r="N342" s="12"/>
      <c r="O342" s="12"/>
      <c r="P342" s="56"/>
      <c r="Q342" s="56"/>
      <c r="R342" s="12"/>
      <c r="S342" s="11"/>
      <c r="T342" s="12"/>
      <c r="U342" s="12"/>
      <c r="V342" s="13"/>
      <c r="W342" s="17"/>
    </row>
    <row r="343" spans="4:23" s="10" customFormat="1">
      <c r="D343" s="26"/>
      <c r="E343" s="26"/>
      <c r="F343" s="26"/>
      <c r="G343" s="26"/>
      <c r="H343" s="12"/>
      <c r="I343" s="12"/>
      <c r="J343" s="12"/>
      <c r="K343" s="12"/>
      <c r="L343" s="12"/>
      <c r="M343" s="12"/>
      <c r="N343" s="12"/>
      <c r="O343" s="12"/>
      <c r="P343" s="56"/>
      <c r="Q343" s="56"/>
      <c r="R343" s="12"/>
      <c r="S343" s="11"/>
      <c r="T343" s="12"/>
      <c r="U343" s="12"/>
      <c r="V343" s="13"/>
      <c r="W343" s="17"/>
    </row>
    <row r="344" spans="4:23" s="10" customFormat="1">
      <c r="D344" s="26"/>
      <c r="E344" s="26"/>
      <c r="F344" s="26"/>
      <c r="G344" s="26"/>
      <c r="H344" s="12"/>
      <c r="I344" s="12"/>
      <c r="J344" s="12"/>
      <c r="K344" s="12"/>
      <c r="L344" s="12"/>
      <c r="M344" s="12"/>
      <c r="N344" s="12"/>
      <c r="O344" s="12"/>
      <c r="P344" s="56"/>
      <c r="Q344" s="56"/>
      <c r="R344" s="12"/>
      <c r="S344" s="11"/>
      <c r="T344" s="12"/>
      <c r="U344" s="12"/>
      <c r="V344" s="13"/>
      <c r="W344" s="17"/>
    </row>
    <row r="345" spans="4:23" s="10" customFormat="1">
      <c r="D345" s="26"/>
      <c r="E345" s="26"/>
      <c r="F345" s="26"/>
      <c r="G345" s="26"/>
      <c r="H345" s="12"/>
      <c r="I345" s="12"/>
      <c r="J345" s="12"/>
      <c r="K345" s="12"/>
      <c r="L345" s="12"/>
      <c r="M345" s="12"/>
      <c r="N345" s="12"/>
      <c r="O345" s="12"/>
      <c r="P345" s="56"/>
      <c r="Q345" s="56"/>
      <c r="R345" s="12"/>
      <c r="S345" s="11"/>
      <c r="T345" s="12"/>
      <c r="U345" s="12"/>
      <c r="V345" s="13"/>
      <c r="W345" s="17"/>
    </row>
    <row r="346" spans="4:23" s="10" customFormat="1">
      <c r="D346" s="26"/>
      <c r="E346" s="26"/>
      <c r="F346" s="26"/>
      <c r="G346" s="26"/>
      <c r="H346" s="12"/>
      <c r="I346" s="12"/>
      <c r="J346" s="12"/>
      <c r="K346" s="12"/>
      <c r="L346" s="12"/>
      <c r="M346" s="12"/>
      <c r="N346" s="12"/>
      <c r="O346" s="12"/>
      <c r="P346" s="56"/>
      <c r="Q346" s="56"/>
      <c r="R346" s="12"/>
      <c r="S346" s="11"/>
      <c r="T346" s="12"/>
      <c r="U346" s="12"/>
      <c r="V346" s="13"/>
      <c r="W346" s="17"/>
    </row>
    <row r="347" spans="4:23" s="10" customFormat="1">
      <c r="D347" s="26"/>
      <c r="E347" s="26"/>
      <c r="F347" s="26"/>
      <c r="G347" s="26"/>
      <c r="H347" s="12"/>
      <c r="I347" s="12"/>
      <c r="J347" s="12"/>
      <c r="K347" s="12"/>
      <c r="L347" s="12"/>
      <c r="M347" s="12"/>
      <c r="N347" s="12"/>
      <c r="O347" s="12"/>
      <c r="P347" s="56"/>
      <c r="Q347" s="56"/>
      <c r="R347" s="12"/>
      <c r="S347" s="11"/>
      <c r="T347" s="12"/>
      <c r="U347" s="12"/>
      <c r="V347" s="13"/>
      <c r="W347" s="17"/>
    </row>
    <row r="348" spans="4:23" s="10" customFormat="1">
      <c r="D348" s="26"/>
      <c r="E348" s="26"/>
      <c r="F348" s="26"/>
      <c r="G348" s="26"/>
      <c r="H348" s="12"/>
      <c r="I348" s="12"/>
      <c r="J348" s="12"/>
      <c r="K348" s="12"/>
      <c r="L348" s="12"/>
      <c r="M348" s="12"/>
      <c r="N348" s="12"/>
      <c r="O348" s="12"/>
      <c r="P348" s="56"/>
      <c r="Q348" s="56"/>
      <c r="R348" s="12"/>
      <c r="S348" s="11"/>
      <c r="T348" s="12"/>
      <c r="U348" s="12"/>
      <c r="V348" s="13"/>
      <c r="W348" s="17"/>
    </row>
    <row r="349" spans="4:23" s="10" customFormat="1">
      <c r="D349" s="26"/>
      <c r="E349" s="26"/>
      <c r="F349" s="26"/>
      <c r="G349" s="26"/>
      <c r="H349" s="12"/>
      <c r="I349" s="12"/>
      <c r="J349" s="12"/>
      <c r="K349" s="12"/>
      <c r="L349" s="12"/>
      <c r="M349" s="12"/>
      <c r="N349" s="12"/>
      <c r="O349" s="12"/>
      <c r="P349" s="56"/>
      <c r="Q349" s="56"/>
      <c r="R349" s="12"/>
      <c r="S349" s="11"/>
      <c r="T349" s="12"/>
      <c r="U349" s="12"/>
      <c r="V349" s="13"/>
      <c r="W349" s="17"/>
    </row>
    <row r="350" spans="4:23" s="10" customFormat="1">
      <c r="D350" s="26"/>
      <c r="E350" s="26"/>
      <c r="F350" s="26"/>
      <c r="G350" s="26"/>
      <c r="H350" s="12"/>
      <c r="I350" s="12"/>
      <c r="J350" s="12"/>
      <c r="K350" s="12"/>
      <c r="L350" s="12"/>
      <c r="M350" s="12"/>
      <c r="N350" s="12"/>
      <c r="O350" s="12"/>
      <c r="P350" s="56"/>
      <c r="Q350" s="56"/>
      <c r="R350" s="12"/>
      <c r="S350" s="11"/>
      <c r="T350" s="12"/>
      <c r="U350" s="12"/>
      <c r="V350" s="13"/>
      <c r="W350" s="17"/>
    </row>
    <row r="351" spans="4:23" s="10" customFormat="1">
      <c r="D351" s="26"/>
      <c r="E351" s="26"/>
      <c r="F351" s="26"/>
      <c r="G351" s="26"/>
      <c r="H351" s="12"/>
      <c r="I351" s="12"/>
      <c r="J351" s="12"/>
      <c r="K351" s="12"/>
      <c r="L351" s="12"/>
      <c r="M351" s="12"/>
      <c r="N351" s="12"/>
      <c r="O351" s="12"/>
      <c r="P351" s="56"/>
      <c r="Q351" s="56"/>
      <c r="R351" s="12"/>
      <c r="S351" s="11"/>
      <c r="T351" s="12"/>
      <c r="U351" s="12"/>
      <c r="V351" s="13"/>
      <c r="W351" s="17"/>
    </row>
    <row r="352" spans="4:23" s="10" customFormat="1">
      <c r="D352" s="26"/>
      <c r="E352" s="26"/>
      <c r="F352" s="26"/>
      <c r="G352" s="26"/>
      <c r="H352" s="12"/>
      <c r="I352" s="12"/>
      <c r="J352" s="12"/>
      <c r="K352" s="12"/>
      <c r="L352" s="12"/>
      <c r="M352" s="12"/>
      <c r="N352" s="12"/>
      <c r="O352" s="12"/>
      <c r="P352" s="56"/>
      <c r="Q352" s="56"/>
      <c r="R352" s="12"/>
      <c r="S352" s="11"/>
      <c r="T352" s="12"/>
      <c r="U352" s="12"/>
      <c r="V352" s="13"/>
      <c r="W352" s="17"/>
    </row>
    <row r="353" spans="4:23" s="10" customFormat="1">
      <c r="D353" s="26"/>
      <c r="E353" s="26"/>
      <c r="F353" s="26"/>
      <c r="G353" s="26"/>
      <c r="H353" s="12"/>
      <c r="I353" s="12"/>
      <c r="J353" s="12"/>
      <c r="K353" s="12"/>
      <c r="L353" s="12"/>
      <c r="M353" s="12"/>
      <c r="N353" s="12"/>
      <c r="O353" s="12"/>
      <c r="P353" s="56"/>
      <c r="Q353" s="56"/>
      <c r="R353" s="12"/>
      <c r="S353" s="11"/>
      <c r="T353" s="12"/>
      <c r="U353" s="12"/>
      <c r="V353" s="13"/>
      <c r="W353" s="17"/>
    </row>
    <row r="354" spans="4:23" s="10" customFormat="1">
      <c r="D354" s="26"/>
      <c r="E354" s="26"/>
      <c r="F354" s="26"/>
      <c r="G354" s="26"/>
      <c r="H354" s="12"/>
      <c r="I354" s="12"/>
      <c r="J354" s="12"/>
      <c r="K354" s="12"/>
      <c r="L354" s="12"/>
      <c r="M354" s="12"/>
      <c r="N354" s="12"/>
      <c r="O354" s="12"/>
      <c r="P354" s="56"/>
      <c r="Q354" s="56"/>
      <c r="R354" s="12"/>
      <c r="S354" s="11"/>
      <c r="T354" s="12"/>
      <c r="U354" s="12"/>
      <c r="V354" s="13"/>
      <c r="W354" s="17"/>
    </row>
    <row r="355" spans="4:23" s="10" customFormat="1">
      <c r="D355" s="26"/>
      <c r="E355" s="26"/>
      <c r="F355" s="26"/>
      <c r="G355" s="26"/>
      <c r="H355" s="12"/>
      <c r="I355" s="12"/>
      <c r="J355" s="12"/>
      <c r="K355" s="12"/>
      <c r="L355" s="12"/>
      <c r="M355" s="12"/>
      <c r="N355" s="12"/>
      <c r="O355" s="12"/>
      <c r="P355" s="56"/>
      <c r="Q355" s="56"/>
      <c r="R355" s="12"/>
      <c r="S355" s="11"/>
      <c r="T355" s="12"/>
      <c r="U355" s="12"/>
      <c r="V355" s="13"/>
      <c r="W355" s="17"/>
    </row>
    <row r="356" spans="4:23" s="10" customFormat="1">
      <c r="D356" s="26"/>
      <c r="E356" s="26"/>
      <c r="F356" s="26"/>
      <c r="G356" s="26"/>
      <c r="H356" s="12"/>
      <c r="I356" s="12"/>
      <c r="J356" s="12"/>
      <c r="K356" s="12"/>
      <c r="L356" s="12"/>
      <c r="M356" s="12"/>
      <c r="N356" s="12"/>
      <c r="O356" s="12"/>
      <c r="P356" s="56"/>
      <c r="Q356" s="56"/>
      <c r="R356" s="12"/>
      <c r="S356" s="11"/>
      <c r="T356" s="12"/>
      <c r="U356" s="12"/>
      <c r="V356" s="13"/>
      <c r="W356" s="17"/>
    </row>
    <row r="357" spans="4:23" s="10" customFormat="1">
      <c r="D357" s="26"/>
      <c r="E357" s="26"/>
      <c r="F357" s="26"/>
      <c r="G357" s="26"/>
      <c r="H357" s="12"/>
      <c r="I357" s="12"/>
      <c r="J357" s="12"/>
      <c r="K357" s="12"/>
      <c r="L357" s="12"/>
      <c r="M357" s="12"/>
      <c r="N357" s="12"/>
      <c r="O357" s="12"/>
      <c r="P357" s="56"/>
      <c r="Q357" s="56"/>
      <c r="R357" s="12"/>
      <c r="S357" s="11"/>
      <c r="T357" s="12"/>
      <c r="U357" s="12"/>
      <c r="V357" s="13"/>
      <c r="W357" s="17"/>
    </row>
    <row r="358" spans="4:23" s="10" customFormat="1">
      <c r="D358" s="26"/>
      <c r="E358" s="26"/>
      <c r="F358" s="26"/>
      <c r="G358" s="26"/>
      <c r="H358" s="12"/>
      <c r="I358" s="12"/>
      <c r="J358" s="12"/>
      <c r="K358" s="12"/>
      <c r="L358" s="12"/>
      <c r="M358" s="12"/>
      <c r="N358" s="12"/>
      <c r="O358" s="12"/>
      <c r="P358" s="56"/>
      <c r="Q358" s="56"/>
      <c r="R358" s="12"/>
      <c r="S358" s="11"/>
      <c r="T358" s="12"/>
      <c r="U358" s="12"/>
      <c r="V358" s="13"/>
      <c r="W358" s="17"/>
    </row>
    <row r="359" spans="4:23" s="10" customFormat="1">
      <c r="D359" s="26"/>
      <c r="E359" s="26"/>
      <c r="F359" s="26"/>
      <c r="G359" s="26"/>
      <c r="H359" s="12"/>
      <c r="I359" s="12"/>
      <c r="J359" s="12"/>
      <c r="K359" s="12"/>
      <c r="L359" s="12"/>
      <c r="M359" s="12"/>
      <c r="N359" s="12"/>
      <c r="O359" s="12"/>
      <c r="P359" s="56"/>
      <c r="Q359" s="56"/>
      <c r="R359" s="12"/>
      <c r="S359" s="11"/>
      <c r="T359" s="12"/>
      <c r="U359" s="12"/>
      <c r="V359" s="13"/>
      <c r="W359" s="17"/>
    </row>
    <row r="360" spans="4:23" s="10" customFormat="1">
      <c r="D360" s="26"/>
      <c r="E360" s="26"/>
      <c r="F360" s="26"/>
      <c r="G360" s="26"/>
      <c r="H360" s="12"/>
      <c r="I360" s="12"/>
      <c r="J360" s="12"/>
      <c r="K360" s="12"/>
      <c r="L360" s="12"/>
      <c r="M360" s="12"/>
      <c r="N360" s="12"/>
      <c r="O360" s="12"/>
      <c r="P360" s="56"/>
      <c r="Q360" s="56"/>
      <c r="R360" s="12"/>
      <c r="S360" s="11"/>
      <c r="T360" s="12"/>
      <c r="U360" s="12"/>
      <c r="V360" s="13"/>
      <c r="W360" s="17"/>
    </row>
    <row r="361" spans="4:23" s="10" customFormat="1">
      <c r="D361" s="26"/>
      <c r="E361" s="26"/>
      <c r="F361" s="26"/>
      <c r="G361" s="26"/>
      <c r="H361" s="12"/>
      <c r="I361" s="12"/>
      <c r="J361" s="12"/>
      <c r="K361" s="12"/>
      <c r="L361" s="12"/>
      <c r="M361" s="12"/>
      <c r="N361" s="12"/>
      <c r="O361" s="12"/>
      <c r="P361" s="56"/>
      <c r="Q361" s="56"/>
      <c r="R361" s="12"/>
      <c r="S361" s="11"/>
      <c r="T361" s="12"/>
      <c r="U361" s="12"/>
      <c r="V361" s="13"/>
      <c r="W361" s="17"/>
    </row>
    <row r="362" spans="4:23" s="10" customFormat="1">
      <c r="D362" s="26"/>
      <c r="E362" s="26"/>
      <c r="F362" s="26"/>
      <c r="G362" s="26"/>
      <c r="H362" s="12"/>
      <c r="I362" s="12"/>
      <c r="J362" s="12"/>
      <c r="K362" s="12"/>
      <c r="L362" s="12"/>
      <c r="M362" s="12"/>
      <c r="N362" s="12"/>
      <c r="O362" s="12"/>
      <c r="P362" s="56"/>
      <c r="Q362" s="56"/>
      <c r="R362" s="12"/>
      <c r="S362" s="11"/>
      <c r="T362" s="12"/>
      <c r="U362" s="12"/>
      <c r="V362" s="13"/>
      <c r="W362" s="17"/>
    </row>
    <row r="363" spans="4:23" s="10" customFormat="1">
      <c r="D363" s="26"/>
      <c r="E363" s="26"/>
      <c r="F363" s="26"/>
      <c r="G363" s="26"/>
      <c r="H363" s="12"/>
      <c r="I363" s="12"/>
      <c r="J363" s="12"/>
      <c r="K363" s="12"/>
      <c r="L363" s="12"/>
      <c r="M363" s="12"/>
      <c r="N363" s="12"/>
      <c r="O363" s="12"/>
      <c r="P363" s="56"/>
      <c r="Q363" s="56"/>
      <c r="R363" s="12"/>
      <c r="S363" s="11"/>
      <c r="T363" s="12"/>
      <c r="U363" s="12"/>
      <c r="V363" s="13"/>
      <c r="W363" s="17"/>
    </row>
    <row r="364" spans="4:23" s="10" customFormat="1">
      <c r="D364" s="26"/>
      <c r="E364" s="26"/>
      <c r="F364" s="26"/>
      <c r="G364" s="26"/>
      <c r="H364" s="12"/>
      <c r="I364" s="12"/>
      <c r="J364" s="12"/>
      <c r="K364" s="12"/>
      <c r="L364" s="12"/>
      <c r="M364" s="12"/>
      <c r="N364" s="12"/>
      <c r="O364" s="12"/>
      <c r="P364" s="56"/>
      <c r="Q364" s="56"/>
      <c r="R364" s="12"/>
      <c r="S364" s="11"/>
      <c r="T364" s="12"/>
      <c r="U364" s="12"/>
      <c r="V364" s="13"/>
      <c r="W364" s="17"/>
    </row>
  </sheetData>
  <mergeCells count="34">
    <mergeCell ref="A1:G1"/>
    <mergeCell ref="H1:R1"/>
    <mergeCell ref="A2:G2"/>
    <mergeCell ref="H2:R2"/>
    <mergeCell ref="A3:G3"/>
    <mergeCell ref="H3:R3"/>
    <mergeCell ref="T6:T8"/>
    <mergeCell ref="U6:U8"/>
    <mergeCell ref="V6:V8"/>
    <mergeCell ref="A4:G4"/>
    <mergeCell ref="H4:R4"/>
    <mergeCell ref="A6:A8"/>
    <mergeCell ref="B6:B8"/>
    <mergeCell ref="C6:C8"/>
    <mergeCell ref="D6:H6"/>
    <mergeCell ref="I6:J6"/>
    <mergeCell ref="K6:L6"/>
    <mergeCell ref="M6:M8"/>
    <mergeCell ref="N6:O6"/>
    <mergeCell ref="J7:J8"/>
    <mergeCell ref="K7:K8"/>
    <mergeCell ref="P6:Q6"/>
    <mergeCell ref="R6:R8"/>
    <mergeCell ref="S6:S8"/>
    <mergeCell ref="A152:G152"/>
    <mergeCell ref="D7:D8"/>
    <mergeCell ref="E7:G7"/>
    <mergeCell ref="H7:H8"/>
    <mergeCell ref="I7:I8"/>
    <mergeCell ref="L7:L8"/>
    <mergeCell ref="N7:N8"/>
    <mergeCell ref="O7:O8"/>
    <mergeCell ref="P7:P8"/>
    <mergeCell ref="Q7:Q8"/>
  </mergeCells>
  <phoneticPr fontId="2" type="noConversion"/>
  <printOptions horizontalCentered="1"/>
  <pageMargins left="0.39370078740157483" right="0.39370078740157483" top="0.59055118110236227" bottom="0.47244094488188981" header="0.31496062992125984" footer="0.31496062992125984"/>
  <pageSetup paperSize="9" scale="75" firstPageNumber="2" fitToWidth="2" fitToHeight="0" pageOrder="overThenDown" orientation="portrait" useFirstPageNumber="1" r:id="rId1"/>
  <headerFooter alignWithMargins="0">
    <oddFooter>&amp;C&amp;P</oddFooter>
  </headerFooter>
  <rowBreaks count="8" manualBreakCount="8">
    <brk id="27" max="17" man="1"/>
    <brk id="46" max="17" man="1"/>
    <brk id="65" max="17" man="1"/>
    <brk id="83" max="17" man="1"/>
    <brk id="98" max="17" man="1"/>
    <brk id="113" max="17" man="1"/>
    <brk id="127" max="17" man="1"/>
    <brk id="141" max="17" man="1"/>
  </rowBreaks>
  <colBreaks count="1" manualBreakCount="1">
    <brk id="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2</vt:i4>
      </vt:variant>
    </vt:vector>
  </HeadingPairs>
  <TitlesOfParts>
    <vt:vector size="3" baseType="lpstr">
      <vt:lpstr>109補捐助</vt:lpstr>
      <vt:lpstr>'109補捐助'!Print_Area</vt:lpstr>
      <vt:lpstr>'109補捐助'!Print_Titles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賴韋芳</dc:creator>
  <cp:lastModifiedBy>葉慧君</cp:lastModifiedBy>
  <cp:lastPrinted>2021-02-23T07:05:09Z</cp:lastPrinted>
  <dcterms:created xsi:type="dcterms:W3CDTF">2014-03-06T06:06:23Z</dcterms:created>
  <dcterms:modified xsi:type="dcterms:W3CDTF">2021-02-25T09:47:36Z</dcterms:modified>
</cp:coreProperties>
</file>