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3256" windowHeight="12348" tabRatio="909" activeTab="0"/>
  </bookViews>
  <sheets>
    <sheet name="主要表" sheetId="1" r:id="rId1"/>
    <sheet name="收支餘絀表" sheetId="2" r:id="rId2"/>
    <sheet name="收支餘絀表附表" sheetId="3" r:id="rId3"/>
    <sheet name="餘絀撥補表" sheetId="4" r:id="rId4"/>
    <sheet name="現金流量表" sheetId="5" r:id="rId5"/>
    <sheet name="平衡表" sheetId="6" r:id="rId6"/>
    <sheet name="本頁空白(1)" sheetId="7" r:id="rId7"/>
    <sheet name="附屬表" sheetId="8" r:id="rId8"/>
    <sheet name="勞務收入明細表" sheetId="9" r:id="rId9"/>
    <sheet name="租金及權利金收入明細表" sheetId="10" r:id="rId10"/>
    <sheet name="投融資業務收入明細表" sheetId="11" r:id="rId11"/>
    <sheet name="其他業務收入明細表" sheetId="12" r:id="rId12"/>
    <sheet name="財務收入明細表" sheetId="13" r:id="rId13"/>
    <sheet name="其他業務外收入明細表" sheetId="14" r:id="rId14"/>
    <sheet name="勞務成本明細表" sheetId="15" r:id="rId15"/>
    <sheet name="投融資業務成本明細表" sheetId="16" r:id="rId16"/>
    <sheet name="行銷及業務費用明細表" sheetId="17" r:id="rId17"/>
    <sheet name="管理及總務費用明細表" sheetId="18" r:id="rId18"/>
    <sheet name="其他業務外費用明細表" sheetId="19" r:id="rId19"/>
    <sheet name="資產折舊明細表" sheetId="20" r:id="rId20"/>
    <sheet name="資產變賣明細表" sheetId="21" r:id="rId21"/>
    <sheet name="資產報廢明細表" sheetId="22" state="hidden" r:id="rId22"/>
    <sheet name="貸出款明細表" sheetId="23" r:id="rId23"/>
    <sheet name="本頁空白(2)" sheetId="24" r:id="rId24"/>
    <sheet name="公庫撥補款明細表" sheetId="25" r:id="rId25"/>
    <sheet name="主要營運項目執行績效摘要表" sheetId="26" r:id="rId26"/>
    <sheet name="本頁空白(3)" sheetId="27" r:id="rId27"/>
    <sheet name="基金數額增減明細表" sheetId="28" r:id="rId28"/>
    <sheet name="資金轉投資及其餘絀明細表" sheetId="29" r:id="rId29"/>
    <sheet name="本頁空白(4)" sheetId="30" r:id="rId30"/>
    <sheet name="員工人數彙計表" sheetId="31" r:id="rId31"/>
    <sheet name="用人費用彙計表" sheetId="32" r:id="rId32"/>
    <sheet name="所屬分決算收支概況表" sheetId="33" r:id="rId33"/>
    <sheet name="各項費用彙計表" sheetId="34" r:id="rId34"/>
    <sheet name="管制性項目及統計所需項目比較表" sheetId="35" r:id="rId35"/>
  </sheets>
  <definedNames>
    <definedName name="_xlnm.Print_Area" localSheetId="1">'收支餘絀表'!$A$1:$I$42</definedName>
    <definedName name="_xlnm.Print_Area" localSheetId="15">'投融資業務成本明細表'!$A$1:$F$19</definedName>
    <definedName name="_xlnm.Print_Area" localSheetId="12">'財務收入明細表'!$A$1:$F$8</definedName>
    <definedName name="_xlnm.Print_Area" localSheetId="28">'資金轉投資及其餘絀明細表'!$A$1:$O$10</definedName>
    <definedName name="_xlnm.Print_Area" localSheetId="3">'餘絀撥補表'!$A$1:$I$28</definedName>
    <definedName name="_xlnm.Print_Titles" localSheetId="5">'平衡表'!$1:$6</definedName>
    <definedName name="_xlnm.Print_Titles" localSheetId="33">'各項費用彙計表'!$1:$6</definedName>
    <definedName name="_xlnm.Print_Titles" localSheetId="4">'現金流量表'!$1:$6</definedName>
  </definedNames>
  <calcPr fullCalcOnLoad="1"/>
</workbook>
</file>

<file path=xl/sharedStrings.xml><?xml version="1.0" encoding="utf-8"?>
<sst xmlns="http://schemas.openxmlformats.org/spreadsheetml/2006/main" count="933" uniqueCount="520">
  <si>
    <t>中小企業發展基金</t>
  </si>
  <si>
    <t>平　衡　表</t>
  </si>
  <si>
    <t>單位：新臺幣元</t>
  </si>
  <si>
    <t>科      目</t>
  </si>
  <si>
    <t>比較增(+)減(-)</t>
  </si>
  <si>
    <t>金額</t>
  </si>
  <si>
    <t>%</t>
  </si>
  <si>
    <t>房屋及建築</t>
  </si>
  <si>
    <t>機械及設備</t>
  </si>
  <si>
    <t>什項設備</t>
  </si>
  <si>
    <t>合計</t>
  </si>
  <si>
    <t>餘絀撥補表</t>
  </si>
  <si>
    <t>單 位：新臺幣元</t>
  </si>
  <si>
    <t>現金流量表</t>
  </si>
  <si>
    <t>預　算　數</t>
  </si>
  <si>
    <t>決　算　數</t>
  </si>
  <si>
    <t>勞務收入明細表</t>
  </si>
  <si>
    <t>備註</t>
  </si>
  <si>
    <t/>
  </si>
  <si>
    <r>
      <rPr>
        <sz val="12"/>
        <color indexed="8"/>
        <rFont val="標楷體"/>
        <family val="4"/>
      </rPr>
      <t>科</t>
    </r>
    <r>
      <rPr>
        <sz val="12"/>
        <color indexed="8"/>
        <rFont val="Times New Roman"/>
        <family val="1"/>
      </rPr>
      <t xml:space="preserve">      </t>
    </r>
    <r>
      <rPr>
        <sz val="12"/>
        <color indexed="8"/>
        <rFont val="標楷體"/>
        <family val="4"/>
      </rPr>
      <t>目</t>
    </r>
  </si>
  <si>
    <r>
      <rPr>
        <sz val="12"/>
        <color indexed="8"/>
        <rFont val="標楷體"/>
        <family val="4"/>
      </rPr>
      <t>預　算　數</t>
    </r>
  </si>
  <si>
    <r>
      <rPr>
        <sz val="12"/>
        <color indexed="8"/>
        <rFont val="標楷體"/>
        <family val="4"/>
      </rPr>
      <t>決　算　數</t>
    </r>
  </si>
  <si>
    <r>
      <rPr>
        <sz val="12"/>
        <color indexed="8"/>
        <rFont val="標楷體"/>
        <family val="4"/>
      </rPr>
      <t>比較增</t>
    </r>
    <r>
      <rPr>
        <sz val="12"/>
        <color indexed="8"/>
        <rFont val="Times New Roman"/>
        <family val="1"/>
      </rPr>
      <t>(+)</t>
    </r>
    <r>
      <rPr>
        <sz val="12"/>
        <color indexed="8"/>
        <rFont val="標楷體"/>
        <family val="4"/>
      </rPr>
      <t>減</t>
    </r>
    <r>
      <rPr>
        <sz val="12"/>
        <color indexed="8"/>
        <rFont val="Times New Roman"/>
        <family val="1"/>
      </rPr>
      <t>(-)</t>
    </r>
  </si>
  <si>
    <r>
      <rPr>
        <sz val="12"/>
        <color indexed="8"/>
        <rFont val="標楷體"/>
        <family val="4"/>
      </rPr>
      <t>備註</t>
    </r>
  </si>
  <si>
    <r>
      <rPr>
        <sz val="12"/>
        <color indexed="8"/>
        <rFont val="標楷體"/>
        <family val="4"/>
      </rPr>
      <t>金額</t>
    </r>
  </si>
  <si>
    <r>
      <rPr>
        <b/>
        <sz val="12"/>
        <rFont val="標楷體"/>
        <family val="4"/>
      </rPr>
      <t>勞務收入</t>
    </r>
  </si>
  <si>
    <r>
      <rPr>
        <sz val="12"/>
        <rFont val="標楷體"/>
        <family val="4"/>
      </rPr>
      <t>服務收入</t>
    </r>
  </si>
  <si>
    <t>租金及權利金收入明細表</t>
  </si>
  <si>
    <t>租金及權利金收入</t>
  </si>
  <si>
    <t>土地租金收入</t>
  </si>
  <si>
    <t>權利金收入</t>
  </si>
  <si>
    <t>投融資業務收入明細表</t>
  </si>
  <si>
    <t>其他業務收入明細表</t>
  </si>
  <si>
    <t>財務收入明細表</t>
  </si>
  <si>
    <t>其他業務外收入明細表</t>
  </si>
  <si>
    <t>其他業務外收入</t>
  </si>
  <si>
    <t>勞務成本明細表</t>
  </si>
  <si>
    <t>比較增減</t>
  </si>
  <si>
    <t>勞務成本</t>
  </si>
  <si>
    <t>服務成本</t>
  </si>
  <si>
    <t>服務費用</t>
  </si>
  <si>
    <t>水電費</t>
  </si>
  <si>
    <t>郵電費</t>
  </si>
  <si>
    <t>旅運費</t>
  </si>
  <si>
    <t>修理保養及保固費</t>
  </si>
  <si>
    <t>保險費</t>
  </si>
  <si>
    <t>一般服務費</t>
  </si>
  <si>
    <t>專業服務費</t>
  </si>
  <si>
    <t>材料及用品費</t>
  </si>
  <si>
    <t>用品消耗</t>
  </si>
  <si>
    <t>租金與利息</t>
  </si>
  <si>
    <t>地租及水租</t>
  </si>
  <si>
    <t>房租</t>
  </si>
  <si>
    <t>什項設備租金</t>
  </si>
  <si>
    <t>折舊、折耗及攤銷</t>
  </si>
  <si>
    <t>不動產、廠房及設備折舊</t>
  </si>
  <si>
    <t>攤銷</t>
  </si>
  <si>
    <t>稅捐與規費（強制費）</t>
  </si>
  <si>
    <t>土地稅</t>
  </si>
  <si>
    <t>房屋稅</t>
  </si>
  <si>
    <t>消費與行為稅</t>
  </si>
  <si>
    <t>會費、捐助、補助、分攤、救助(濟)與交流活動費</t>
  </si>
  <si>
    <t>分擔</t>
  </si>
  <si>
    <t>投融資業務成本明細表</t>
  </si>
  <si>
    <t>短絀、賠償與保險給付</t>
  </si>
  <si>
    <t>各項短絀</t>
  </si>
  <si>
    <t>行銷及業務費用明細表</t>
  </si>
  <si>
    <t>國外旅費</t>
  </si>
  <si>
    <t>印刷裝訂與廣告費</t>
  </si>
  <si>
    <t>捐助、補助與獎助</t>
  </si>
  <si>
    <t>補貼(償)、獎勵、慰問與救助(濟)</t>
  </si>
  <si>
    <t>管理及總務費用明細表</t>
  </si>
  <si>
    <t>管理及總務費用</t>
  </si>
  <si>
    <t>用人費用</t>
  </si>
  <si>
    <t>正式員額薪資</t>
  </si>
  <si>
    <t>聘僱及兼職人員薪資</t>
  </si>
  <si>
    <t>超時工作報酬</t>
  </si>
  <si>
    <t>獎金</t>
  </si>
  <si>
    <t>退休及卹償金</t>
  </si>
  <si>
    <t>福利費</t>
  </si>
  <si>
    <t>其他業務外費用明細表</t>
  </si>
  <si>
    <t>其他</t>
  </si>
  <si>
    <t>其他費用</t>
  </si>
  <si>
    <t>中小企業</t>
  </si>
  <si>
    <t>發展基金</t>
  </si>
  <si>
    <t>資產折舊</t>
  </si>
  <si>
    <t>明細表</t>
  </si>
  <si>
    <t>中華民國</t>
  </si>
  <si>
    <t>項目</t>
  </si>
  <si>
    <t>不動產、廠</t>
  </si>
  <si>
    <t>房及設備</t>
  </si>
  <si>
    <t>土地改良物</t>
  </si>
  <si>
    <t>交通及運輸
設　　　備</t>
  </si>
  <si>
    <t>租賃資產</t>
  </si>
  <si>
    <t>原值</t>
  </si>
  <si>
    <t>減：以前年度已提折舊數</t>
  </si>
  <si>
    <t>上年度期末帳面價值</t>
  </si>
  <si>
    <t>加：本年度新增資產價值</t>
  </si>
  <si>
    <t>減：本年度減少資產價值</t>
  </si>
  <si>
    <t>加減：調整欄</t>
  </si>
  <si>
    <t>減：本年度提列折舊數</t>
  </si>
  <si>
    <t>本年度期末帳面價值</t>
  </si>
  <si>
    <t>本年度提列折舊數</t>
  </si>
  <si>
    <t>資產報廢</t>
  </si>
  <si>
    <t>貸出款</t>
  </si>
  <si>
    <t>預算數</t>
  </si>
  <si>
    <t>決算數</t>
  </si>
  <si>
    <t>專案貸款</t>
  </si>
  <si>
    <t>公庫撥補款明細表</t>
  </si>
  <si>
    <t>科目</t>
  </si>
  <si>
    <t>主要營運項目</t>
  </si>
  <si>
    <t>執行績效摘要表</t>
  </si>
  <si>
    <t>％</t>
  </si>
  <si>
    <t>元</t>
  </si>
  <si>
    <t>自設育成中心營運管理業務</t>
  </si>
  <si>
    <t>個</t>
  </si>
  <si>
    <t>基金數額增減明細表</t>
  </si>
  <si>
    <t>項　　　目</t>
  </si>
  <si>
    <t>期初基金數額</t>
  </si>
  <si>
    <t>加：</t>
  </si>
  <si>
    <t>以前年度公積撥充</t>
  </si>
  <si>
    <t>賸餘撥充</t>
  </si>
  <si>
    <t>減：</t>
  </si>
  <si>
    <t>填補短絀</t>
  </si>
  <si>
    <t>折減基金繳庫</t>
  </si>
  <si>
    <t>期末基金數額</t>
  </si>
  <si>
    <t>資金轉投資</t>
  </si>
  <si>
    <t>及其餘絀明細表</t>
  </si>
  <si>
    <t>轉投資事業
名　　　稱</t>
  </si>
  <si>
    <t>期末資本額</t>
  </si>
  <si>
    <t>稅前盈虧</t>
  </si>
  <si>
    <t>基金期</t>
  </si>
  <si>
    <t>末投資額</t>
  </si>
  <si>
    <t>投資收入</t>
  </si>
  <si>
    <t>現金股利</t>
  </si>
  <si>
    <t>台灣育成中小企業開發股份有限公司</t>
  </si>
  <si>
    <t>-</t>
  </si>
  <si>
    <t>華陽中小企業開發股份有限公司</t>
  </si>
  <si>
    <t>資鼎中小企業開發股份有限公司</t>
  </si>
  <si>
    <t>員工人數彙計表</t>
  </si>
  <si>
    <t>單位：人</t>
  </si>
  <si>
    <t>項　　　　目</t>
  </si>
  <si>
    <t>業務支出部分</t>
  </si>
  <si>
    <t>專任人員</t>
  </si>
  <si>
    <t>聘用</t>
  </si>
  <si>
    <t>管理會委員</t>
  </si>
  <si>
    <t>總計</t>
  </si>
  <si>
    <t>單位:新臺幣元</t>
  </si>
  <si>
    <t>分決算名稱</t>
  </si>
  <si>
    <t>業務收入</t>
  </si>
  <si>
    <t>業務成本與費用</t>
  </si>
  <si>
    <t>業務賸餘(短絀-)</t>
  </si>
  <si>
    <t>業務外收入</t>
  </si>
  <si>
    <t>業務外費用</t>
  </si>
  <si>
    <t>業務外賸餘(短絀-)</t>
  </si>
  <si>
    <t>本期賸餘(短絀-)</t>
  </si>
  <si>
    <t>中小企業發展基金</t>
  </si>
  <si>
    <t>合計</t>
  </si>
  <si>
    <t>各項費用彙計表</t>
  </si>
  <si>
    <t>　　合　　計　　</t>
  </si>
  <si>
    <t>管制性項目及統計所需項目比較表</t>
  </si>
  <si>
    <t>統計所需項目</t>
  </si>
  <si>
    <t>專技人員酬金</t>
  </si>
  <si>
    <t>一般土地租金</t>
  </si>
  <si>
    <t>補 (協)助政府機關 (構)</t>
  </si>
  <si>
    <t>捐助國內團體</t>
  </si>
  <si>
    <t>收支餘絀表</t>
  </si>
  <si>
    <t>　　合　　計</t>
  </si>
  <si>
    <r>
      <rPr>
        <sz val="12"/>
        <rFont val="標楷體"/>
        <family val="4"/>
      </rPr>
      <t>中華民國</t>
    </r>
  </si>
  <si>
    <r>
      <t>股數
(</t>
    </r>
    <r>
      <rPr>
        <sz val="12"/>
        <color indexed="8"/>
        <rFont val="Times New Roman"/>
        <family val="1"/>
      </rPr>
      <t>1)</t>
    </r>
  </si>
  <si>
    <r>
      <t>股數
(</t>
    </r>
    <r>
      <rPr>
        <sz val="12"/>
        <color indexed="8"/>
        <rFont val="Times New Roman"/>
        <family val="1"/>
      </rPr>
      <t>2</t>
    </r>
    <r>
      <rPr>
        <sz val="12"/>
        <color indexed="8"/>
        <rFont val="標楷體"/>
        <family val="4"/>
      </rPr>
      <t>)</t>
    </r>
  </si>
  <si>
    <t>中小企業</t>
  </si>
  <si>
    <t>發展基金</t>
  </si>
  <si>
    <t>用人費用</t>
  </si>
  <si>
    <t>彙計表</t>
  </si>
  <si>
    <t>中小企業</t>
  </si>
  <si>
    <t>發展基金</t>
  </si>
  <si>
    <t>所屬分決算</t>
  </si>
  <si>
    <t>收支概況表</t>
  </si>
  <si>
    <t>本 頁 空 白</t>
  </si>
  <si>
    <t xml:space="preserve">丙、附  屬  表 </t>
  </si>
  <si>
    <t xml:space="preserve">乙、主  要  表 </t>
  </si>
  <si>
    <t>國(公)庫增撥數</t>
  </si>
  <si>
    <t>以代管國(公)有財產撥充</t>
  </si>
  <si>
    <t>附註：</t>
  </si>
  <si>
    <r>
      <rPr>
        <sz val="12"/>
        <rFont val="標楷體"/>
        <family val="4"/>
      </rPr>
      <t>科　　</t>
    </r>
    <r>
      <rPr>
        <sz val="12"/>
        <rFont val="Times New Roman"/>
        <family val="1"/>
      </rPr>
      <t xml:space="preserve"> </t>
    </r>
    <r>
      <rPr>
        <sz val="12"/>
        <rFont val="標楷體"/>
        <family val="4"/>
      </rPr>
      <t>目</t>
    </r>
  </si>
  <si>
    <r>
      <rPr>
        <sz val="12"/>
        <rFont val="標楷體"/>
        <family val="4"/>
      </rPr>
      <t>本年度預算數</t>
    </r>
  </si>
  <si>
    <r>
      <rPr>
        <sz val="12"/>
        <rFont val="標楷體"/>
        <family val="4"/>
      </rPr>
      <t>本年度決算數</t>
    </r>
  </si>
  <si>
    <r>
      <rPr>
        <sz val="12"/>
        <rFont val="標楷體"/>
        <family val="4"/>
      </rPr>
      <t>比</t>
    </r>
    <r>
      <rPr>
        <sz val="12"/>
        <rFont val="Times New Roman"/>
        <family val="1"/>
      </rPr>
      <t xml:space="preserve"> </t>
    </r>
    <r>
      <rPr>
        <sz val="12"/>
        <rFont val="標楷體"/>
        <family val="4"/>
      </rPr>
      <t>較</t>
    </r>
    <r>
      <rPr>
        <sz val="12"/>
        <rFont val="Times New Roman"/>
        <family val="1"/>
      </rPr>
      <t xml:space="preserve"> </t>
    </r>
    <r>
      <rPr>
        <sz val="12"/>
        <rFont val="標楷體"/>
        <family val="4"/>
      </rPr>
      <t>增</t>
    </r>
    <r>
      <rPr>
        <sz val="12"/>
        <rFont val="Times New Roman"/>
        <family val="1"/>
      </rPr>
      <t xml:space="preserve"> </t>
    </r>
    <r>
      <rPr>
        <sz val="12"/>
        <rFont val="標楷體"/>
        <family val="4"/>
      </rPr>
      <t>減</t>
    </r>
  </si>
  <si>
    <r>
      <rPr>
        <sz val="12"/>
        <rFont val="標楷體"/>
        <family val="4"/>
      </rPr>
      <t>上年度決算數</t>
    </r>
  </si>
  <si>
    <r>
      <rPr>
        <sz val="12"/>
        <rFont val="標楷體"/>
        <family val="4"/>
      </rPr>
      <t>金額</t>
    </r>
  </si>
  <si>
    <r>
      <rPr>
        <b/>
        <sz val="12"/>
        <rFont val="標楷體"/>
        <family val="4"/>
      </rPr>
      <t>業務收入</t>
    </r>
  </si>
  <si>
    <r>
      <rPr>
        <b/>
        <sz val="12"/>
        <rFont val="標楷體"/>
        <family val="4"/>
      </rPr>
      <t>租金及權利金收入</t>
    </r>
  </si>
  <si>
    <r>
      <rPr>
        <sz val="12"/>
        <rFont val="標楷體"/>
        <family val="4"/>
      </rPr>
      <t>土地租金收入</t>
    </r>
  </si>
  <si>
    <r>
      <rPr>
        <sz val="12"/>
        <rFont val="標楷體"/>
        <family val="4"/>
      </rPr>
      <t>權利金收入</t>
    </r>
  </si>
  <si>
    <r>
      <rPr>
        <b/>
        <sz val="12"/>
        <rFont val="標楷體"/>
        <family val="4"/>
      </rPr>
      <t>投融資業務收入</t>
    </r>
  </si>
  <si>
    <r>
      <rPr>
        <sz val="12"/>
        <rFont val="標楷體"/>
        <family val="4"/>
      </rPr>
      <t>投資業務收入</t>
    </r>
  </si>
  <si>
    <r>
      <rPr>
        <sz val="12"/>
        <rFont val="標楷體"/>
        <family val="4"/>
      </rPr>
      <t>融資業務收入</t>
    </r>
  </si>
  <si>
    <r>
      <rPr>
        <sz val="12"/>
        <rFont val="標楷體"/>
        <family val="4"/>
      </rPr>
      <t>存款利息收入</t>
    </r>
  </si>
  <si>
    <r>
      <rPr>
        <b/>
        <sz val="12"/>
        <rFont val="標楷體"/>
        <family val="4"/>
      </rPr>
      <t>其他業務收入</t>
    </r>
  </si>
  <si>
    <r>
      <rPr>
        <sz val="12"/>
        <rFont val="標楷體"/>
        <family val="4"/>
      </rPr>
      <t>其他補助收入</t>
    </r>
  </si>
  <si>
    <r>
      <rPr>
        <b/>
        <sz val="12"/>
        <rFont val="標楷體"/>
        <family val="4"/>
      </rPr>
      <t>業務成本與費用</t>
    </r>
  </si>
  <si>
    <r>
      <rPr>
        <b/>
        <sz val="12"/>
        <rFont val="標楷體"/>
        <family val="4"/>
      </rPr>
      <t>勞務成本</t>
    </r>
  </si>
  <si>
    <r>
      <rPr>
        <sz val="12"/>
        <rFont val="標楷體"/>
        <family val="4"/>
      </rPr>
      <t>服務成本</t>
    </r>
  </si>
  <si>
    <r>
      <rPr>
        <b/>
        <sz val="12"/>
        <rFont val="標楷體"/>
        <family val="4"/>
      </rPr>
      <t>投融資業務成本</t>
    </r>
  </si>
  <si>
    <r>
      <rPr>
        <sz val="12"/>
        <rFont val="標楷體"/>
        <family val="4"/>
      </rPr>
      <t>投資業務成本</t>
    </r>
  </si>
  <si>
    <r>
      <rPr>
        <b/>
        <sz val="12"/>
        <rFont val="標楷體"/>
        <family val="4"/>
      </rPr>
      <t>行銷及業務費用</t>
    </r>
  </si>
  <si>
    <r>
      <rPr>
        <sz val="12"/>
        <rFont val="標楷體"/>
        <family val="4"/>
      </rPr>
      <t>業務費用</t>
    </r>
  </si>
  <si>
    <r>
      <rPr>
        <b/>
        <sz val="12"/>
        <rFont val="標楷體"/>
        <family val="4"/>
      </rPr>
      <t>管理及總務費用</t>
    </r>
  </si>
  <si>
    <r>
      <rPr>
        <sz val="12"/>
        <rFont val="標楷體"/>
        <family val="4"/>
      </rPr>
      <t>管理費用及總務費用</t>
    </r>
  </si>
  <si>
    <r>
      <rPr>
        <b/>
        <sz val="12"/>
        <rFont val="標楷體"/>
        <family val="4"/>
      </rPr>
      <t>業務賸餘</t>
    </r>
    <r>
      <rPr>
        <b/>
        <sz val="12"/>
        <rFont val="Times New Roman"/>
        <family val="1"/>
      </rPr>
      <t>(</t>
    </r>
    <r>
      <rPr>
        <b/>
        <sz val="12"/>
        <rFont val="標楷體"/>
        <family val="4"/>
      </rPr>
      <t>短絀</t>
    </r>
    <r>
      <rPr>
        <b/>
        <sz val="12"/>
        <rFont val="Times New Roman"/>
        <family val="1"/>
      </rPr>
      <t>)</t>
    </r>
  </si>
  <si>
    <r>
      <rPr>
        <b/>
        <sz val="12"/>
        <rFont val="標楷體"/>
        <family val="4"/>
      </rPr>
      <t>業務外收入</t>
    </r>
  </si>
  <si>
    <r>
      <rPr>
        <b/>
        <sz val="12"/>
        <rFont val="標楷體"/>
        <family val="4"/>
      </rPr>
      <t>財務收入</t>
    </r>
  </si>
  <si>
    <r>
      <rPr>
        <sz val="12"/>
        <rFont val="標楷體"/>
        <family val="4"/>
      </rPr>
      <t>利息收入</t>
    </r>
  </si>
  <si>
    <r>
      <rPr>
        <sz val="12"/>
        <rFont val="標楷體"/>
        <family val="4"/>
      </rPr>
      <t>違規罰款收入</t>
    </r>
  </si>
  <si>
    <r>
      <rPr>
        <sz val="12"/>
        <rFont val="標楷體"/>
        <family val="4"/>
      </rPr>
      <t>收回呆帳</t>
    </r>
  </si>
  <si>
    <r>
      <rPr>
        <sz val="12"/>
        <rFont val="標楷體"/>
        <family val="4"/>
      </rPr>
      <t>雜項收入</t>
    </r>
  </si>
  <si>
    <r>
      <rPr>
        <b/>
        <sz val="12"/>
        <rFont val="標楷體"/>
        <family val="4"/>
      </rPr>
      <t>業務外費用</t>
    </r>
  </si>
  <si>
    <r>
      <rPr>
        <b/>
        <sz val="12"/>
        <rFont val="標楷體"/>
        <family val="4"/>
      </rPr>
      <t>其他業務外費用</t>
    </r>
  </si>
  <si>
    <r>
      <rPr>
        <sz val="12"/>
        <rFont val="標楷體"/>
        <family val="4"/>
      </rPr>
      <t>雜項費用</t>
    </r>
  </si>
  <si>
    <r>
      <rPr>
        <b/>
        <sz val="12"/>
        <rFont val="標楷體"/>
        <family val="4"/>
      </rPr>
      <t>業務外賸餘</t>
    </r>
    <r>
      <rPr>
        <b/>
        <sz val="12"/>
        <rFont val="Times New Roman"/>
        <family val="1"/>
      </rPr>
      <t>(</t>
    </r>
    <r>
      <rPr>
        <b/>
        <sz val="12"/>
        <rFont val="標楷體"/>
        <family val="4"/>
      </rPr>
      <t>短絀</t>
    </r>
    <r>
      <rPr>
        <b/>
        <sz val="12"/>
        <rFont val="Times New Roman"/>
        <family val="1"/>
      </rPr>
      <t>)</t>
    </r>
  </si>
  <si>
    <r>
      <rPr>
        <b/>
        <sz val="12"/>
        <rFont val="標楷體"/>
        <family val="4"/>
      </rPr>
      <t>本期賸餘</t>
    </r>
    <r>
      <rPr>
        <b/>
        <sz val="12"/>
        <rFont val="Times New Roman"/>
        <family val="1"/>
      </rPr>
      <t>(</t>
    </r>
    <r>
      <rPr>
        <b/>
        <sz val="12"/>
        <rFont val="標楷體"/>
        <family val="4"/>
      </rPr>
      <t>短絀</t>
    </r>
    <r>
      <rPr>
        <b/>
        <sz val="12"/>
        <rFont val="Times New Roman"/>
        <family val="1"/>
      </rPr>
      <t>)</t>
    </r>
  </si>
  <si>
    <r>
      <rPr>
        <sz val="12"/>
        <color indexed="8"/>
        <rFont val="標楷體"/>
        <family val="4"/>
      </rPr>
      <t>本年度預算數</t>
    </r>
  </si>
  <si>
    <r>
      <rPr>
        <sz val="12"/>
        <color indexed="8"/>
        <rFont val="標楷體"/>
        <family val="4"/>
      </rPr>
      <t>本年度決算數</t>
    </r>
  </si>
  <si>
    <r>
      <rPr>
        <sz val="12"/>
        <color indexed="8"/>
        <rFont val="標楷體"/>
        <family val="4"/>
      </rPr>
      <t>上年度決算數</t>
    </r>
  </si>
  <si>
    <r>
      <rPr>
        <b/>
        <sz val="12"/>
        <rFont val="標楷體"/>
        <family val="4"/>
      </rPr>
      <t>賸餘之部</t>
    </r>
  </si>
  <si>
    <r>
      <rPr>
        <sz val="12"/>
        <rFont val="標楷體"/>
        <family val="4"/>
      </rPr>
      <t>本期賸餘</t>
    </r>
  </si>
  <si>
    <r>
      <rPr>
        <sz val="12"/>
        <rFont val="標楷體"/>
        <family val="4"/>
      </rPr>
      <t>前期未分配賸餘</t>
    </r>
  </si>
  <si>
    <r>
      <rPr>
        <sz val="12"/>
        <rFont val="標楷體"/>
        <family val="4"/>
      </rPr>
      <t>追溯適用及追溯重編之影響數</t>
    </r>
  </si>
  <si>
    <r>
      <rPr>
        <sz val="12"/>
        <rFont val="標楷體"/>
        <family val="4"/>
      </rPr>
      <t>公積轉列數</t>
    </r>
  </si>
  <si>
    <r>
      <rPr>
        <sz val="12"/>
        <rFont val="標楷體"/>
        <family val="4"/>
      </rPr>
      <t>其他轉入數</t>
    </r>
  </si>
  <si>
    <r>
      <rPr>
        <b/>
        <sz val="12"/>
        <rFont val="標楷體"/>
        <family val="4"/>
      </rPr>
      <t>分配之部</t>
    </r>
  </si>
  <si>
    <r>
      <rPr>
        <sz val="12"/>
        <rFont val="標楷體"/>
        <family val="4"/>
      </rPr>
      <t>填補累積短絀</t>
    </r>
  </si>
  <si>
    <r>
      <rPr>
        <sz val="12"/>
        <rFont val="標楷體"/>
        <family val="4"/>
      </rPr>
      <t>提存公積</t>
    </r>
  </si>
  <si>
    <r>
      <rPr>
        <sz val="12"/>
        <rFont val="標楷體"/>
        <family val="4"/>
      </rPr>
      <t>賸餘撥充基金數</t>
    </r>
  </si>
  <si>
    <r>
      <rPr>
        <sz val="12"/>
        <rFont val="標楷體"/>
        <family val="4"/>
      </rPr>
      <t>解繳公庫淨額</t>
    </r>
  </si>
  <si>
    <r>
      <rPr>
        <sz val="12"/>
        <rFont val="標楷體"/>
        <family val="4"/>
      </rPr>
      <t>其他依法分配數</t>
    </r>
  </si>
  <si>
    <r>
      <rPr>
        <b/>
        <sz val="12"/>
        <rFont val="標楷體"/>
        <family val="4"/>
      </rPr>
      <t>短絀之部</t>
    </r>
  </si>
  <si>
    <r>
      <rPr>
        <sz val="12"/>
        <rFont val="標楷體"/>
        <family val="4"/>
      </rPr>
      <t>本期短絀</t>
    </r>
  </si>
  <si>
    <r>
      <rPr>
        <sz val="12"/>
        <rFont val="標楷體"/>
        <family val="4"/>
      </rPr>
      <t>前期待填補之短絀</t>
    </r>
  </si>
  <si>
    <r>
      <rPr>
        <b/>
        <sz val="12"/>
        <rFont val="標楷體"/>
        <family val="4"/>
      </rPr>
      <t>填補之部</t>
    </r>
  </si>
  <si>
    <r>
      <rPr>
        <sz val="12"/>
        <rFont val="標楷體"/>
        <family val="4"/>
      </rPr>
      <t>撥用賸餘</t>
    </r>
  </si>
  <si>
    <r>
      <rPr>
        <sz val="12"/>
        <rFont val="標楷體"/>
        <family val="4"/>
      </rPr>
      <t>撥用公積</t>
    </r>
  </si>
  <si>
    <r>
      <rPr>
        <sz val="12"/>
        <rFont val="標楷體"/>
        <family val="4"/>
      </rPr>
      <t>折減基金</t>
    </r>
  </si>
  <si>
    <r>
      <rPr>
        <sz val="12"/>
        <rFont val="標楷體"/>
        <family val="4"/>
      </rPr>
      <t>公庫撥款</t>
    </r>
  </si>
  <si>
    <r>
      <rPr>
        <b/>
        <sz val="12"/>
        <rFont val="標楷體"/>
        <family val="4"/>
      </rPr>
      <t>待填補之短絀</t>
    </r>
  </si>
  <si>
    <r>
      <rPr>
        <sz val="12"/>
        <color indexed="8"/>
        <rFont val="標楷體"/>
        <family val="4"/>
      </rPr>
      <t>單</t>
    </r>
    <r>
      <rPr>
        <sz val="12"/>
        <color indexed="8"/>
        <rFont val="Times New Roman"/>
        <family val="1"/>
      </rPr>
      <t xml:space="preserve"> </t>
    </r>
    <r>
      <rPr>
        <sz val="12"/>
        <color indexed="8"/>
        <rFont val="標楷體"/>
        <family val="4"/>
      </rPr>
      <t>位：新臺幣元</t>
    </r>
  </si>
  <si>
    <r>
      <rPr>
        <sz val="12"/>
        <color indexed="8"/>
        <rFont val="標楷體"/>
        <family val="4"/>
      </rPr>
      <t>項　　</t>
    </r>
    <r>
      <rPr>
        <sz val="12"/>
        <color indexed="8"/>
        <rFont val="Times New Roman"/>
        <family val="1"/>
      </rPr>
      <t xml:space="preserve"> </t>
    </r>
    <r>
      <rPr>
        <sz val="12"/>
        <color indexed="8"/>
        <rFont val="標楷體"/>
        <family val="4"/>
      </rPr>
      <t>目</t>
    </r>
  </si>
  <si>
    <r>
      <rPr>
        <sz val="12"/>
        <color indexed="8"/>
        <rFont val="標楷體"/>
        <family val="4"/>
      </rPr>
      <t>比</t>
    </r>
    <r>
      <rPr>
        <sz val="12"/>
        <color indexed="8"/>
        <rFont val="Times New Roman"/>
        <family val="1"/>
      </rPr>
      <t xml:space="preserve"> </t>
    </r>
    <r>
      <rPr>
        <sz val="12"/>
        <color indexed="8"/>
        <rFont val="標楷體"/>
        <family val="4"/>
      </rPr>
      <t>較</t>
    </r>
    <r>
      <rPr>
        <sz val="12"/>
        <color indexed="8"/>
        <rFont val="Times New Roman"/>
        <family val="1"/>
      </rPr>
      <t xml:space="preserve"> </t>
    </r>
    <r>
      <rPr>
        <sz val="12"/>
        <color indexed="8"/>
        <rFont val="標楷體"/>
        <family val="4"/>
      </rPr>
      <t>增</t>
    </r>
    <r>
      <rPr>
        <sz val="12"/>
        <color indexed="8"/>
        <rFont val="Times New Roman"/>
        <family val="1"/>
      </rPr>
      <t xml:space="preserve"> </t>
    </r>
    <r>
      <rPr>
        <sz val="12"/>
        <color indexed="8"/>
        <rFont val="標楷體"/>
        <family val="4"/>
      </rPr>
      <t>減</t>
    </r>
  </si>
  <si>
    <r>
      <rPr>
        <sz val="12"/>
        <color indexed="8"/>
        <rFont val="標楷體"/>
        <family val="4"/>
      </rPr>
      <t>項</t>
    </r>
    <r>
      <rPr>
        <sz val="12"/>
        <color indexed="8"/>
        <rFont val="Times New Roman"/>
        <family val="1"/>
      </rPr>
      <t xml:space="preserve">      </t>
    </r>
    <r>
      <rPr>
        <sz val="12"/>
        <color indexed="8"/>
        <rFont val="標楷體"/>
        <family val="4"/>
      </rPr>
      <t>目</t>
    </r>
  </si>
  <si>
    <r>
      <rPr>
        <sz val="12"/>
        <color indexed="8"/>
        <rFont val="標楷體"/>
        <family val="4"/>
      </rPr>
      <t>單位：新臺幣元</t>
    </r>
  </si>
  <si>
    <r>
      <rPr>
        <b/>
        <sz val="12"/>
        <rFont val="標楷體"/>
        <family val="4"/>
      </rPr>
      <t>資產</t>
    </r>
  </si>
  <si>
    <r>
      <rPr>
        <b/>
        <sz val="12"/>
        <rFont val="標楷體"/>
        <family val="4"/>
      </rPr>
      <t>流動資產</t>
    </r>
  </si>
  <si>
    <r>
      <rPr>
        <b/>
        <sz val="12"/>
        <rFont val="標楷體"/>
        <family val="4"/>
      </rPr>
      <t>現金</t>
    </r>
  </si>
  <si>
    <r>
      <rPr>
        <sz val="12"/>
        <rFont val="標楷體"/>
        <family val="4"/>
      </rPr>
      <t>銀行存款</t>
    </r>
  </si>
  <si>
    <r>
      <rPr>
        <b/>
        <sz val="12"/>
        <rFont val="標楷體"/>
        <family val="4"/>
      </rPr>
      <t>流動金融資產</t>
    </r>
  </si>
  <si>
    <r>
      <rPr>
        <sz val="12"/>
        <rFont val="標楷體"/>
        <family val="4"/>
      </rPr>
      <t>其他金融資產－流動</t>
    </r>
  </si>
  <si>
    <r>
      <rPr>
        <b/>
        <sz val="12"/>
        <rFont val="標楷體"/>
        <family val="4"/>
      </rPr>
      <t>應收款項</t>
    </r>
  </si>
  <si>
    <r>
      <rPr>
        <sz val="12"/>
        <rFont val="標楷體"/>
        <family val="4"/>
      </rPr>
      <t>應收收益</t>
    </r>
  </si>
  <si>
    <r>
      <rPr>
        <sz val="12"/>
        <rFont val="標楷體"/>
        <family val="4"/>
      </rPr>
      <t>應收利息</t>
    </r>
  </si>
  <si>
    <r>
      <rPr>
        <b/>
        <sz val="12"/>
        <rFont val="標楷體"/>
        <family val="4"/>
      </rPr>
      <t>預付款項</t>
    </r>
  </si>
  <si>
    <r>
      <rPr>
        <sz val="12"/>
        <rFont val="標楷體"/>
        <family val="4"/>
      </rPr>
      <t>預付費用</t>
    </r>
  </si>
  <si>
    <r>
      <rPr>
        <b/>
        <sz val="12"/>
        <rFont val="標楷體"/>
        <family val="4"/>
      </rPr>
      <t>短期貸墊款</t>
    </r>
  </si>
  <si>
    <r>
      <rPr>
        <sz val="12"/>
        <rFont val="標楷體"/>
        <family val="4"/>
      </rPr>
      <t>短期貸款</t>
    </r>
  </si>
  <si>
    <r>
      <rPr>
        <b/>
        <sz val="12"/>
        <rFont val="標楷體"/>
        <family val="4"/>
      </rPr>
      <t>投資、長期應收款、貸墊款及準備金</t>
    </r>
  </si>
  <si>
    <r>
      <rPr>
        <b/>
        <sz val="12"/>
        <rFont val="標楷體"/>
        <family val="4"/>
      </rPr>
      <t>非流動金融資產</t>
    </r>
  </si>
  <si>
    <r>
      <rPr>
        <sz val="12"/>
        <rFont val="標楷體"/>
        <family val="4"/>
      </rPr>
      <t>以成本衡量之金融資產－非流動</t>
    </r>
  </si>
  <si>
    <r>
      <rPr>
        <sz val="12"/>
        <rFont val="標楷體"/>
        <family val="4"/>
      </rPr>
      <t>累計減損－以成本衡量之金融資產－非流動</t>
    </r>
  </si>
  <si>
    <r>
      <rPr>
        <b/>
        <sz val="12"/>
        <rFont val="標楷體"/>
        <family val="4"/>
      </rPr>
      <t>其他長期投資</t>
    </r>
  </si>
  <si>
    <r>
      <rPr>
        <sz val="12"/>
        <rFont val="標楷體"/>
        <family val="4"/>
      </rPr>
      <t>長期信託投資</t>
    </r>
  </si>
  <si>
    <r>
      <rPr>
        <b/>
        <sz val="12"/>
        <rFont val="標楷體"/>
        <family val="4"/>
      </rPr>
      <t>不動產、廠房及設備</t>
    </r>
  </si>
  <si>
    <r>
      <rPr>
        <b/>
        <sz val="12"/>
        <rFont val="標楷體"/>
        <family val="4"/>
      </rPr>
      <t>土地</t>
    </r>
  </si>
  <si>
    <r>
      <rPr>
        <sz val="12"/>
        <rFont val="標楷體"/>
        <family val="4"/>
      </rPr>
      <t>土地</t>
    </r>
  </si>
  <si>
    <r>
      <rPr>
        <b/>
        <sz val="12"/>
        <rFont val="標楷體"/>
        <family val="4"/>
      </rPr>
      <t>房屋及建築</t>
    </r>
  </si>
  <si>
    <r>
      <rPr>
        <sz val="12"/>
        <rFont val="標楷體"/>
        <family val="4"/>
      </rPr>
      <t>房屋及建築</t>
    </r>
  </si>
  <si>
    <r>
      <rPr>
        <sz val="12"/>
        <rFont val="標楷體"/>
        <family val="4"/>
      </rPr>
      <t>累計折舊－房屋及建築</t>
    </r>
  </si>
  <si>
    <r>
      <rPr>
        <b/>
        <sz val="12"/>
        <rFont val="標楷體"/>
        <family val="4"/>
      </rPr>
      <t>機械及設備</t>
    </r>
  </si>
  <si>
    <r>
      <rPr>
        <sz val="12"/>
        <rFont val="標楷體"/>
        <family val="4"/>
      </rPr>
      <t>機械及設備</t>
    </r>
  </si>
  <si>
    <r>
      <rPr>
        <sz val="12"/>
        <rFont val="標楷體"/>
        <family val="4"/>
      </rPr>
      <t>累計折舊－機械及設備</t>
    </r>
  </si>
  <si>
    <r>
      <rPr>
        <b/>
        <sz val="12"/>
        <rFont val="標楷體"/>
        <family val="4"/>
      </rPr>
      <t>交通及運輸設備</t>
    </r>
  </si>
  <si>
    <r>
      <rPr>
        <sz val="12"/>
        <rFont val="標楷體"/>
        <family val="4"/>
      </rPr>
      <t>交通及運輸設備</t>
    </r>
  </si>
  <si>
    <r>
      <rPr>
        <sz val="12"/>
        <rFont val="標楷體"/>
        <family val="4"/>
      </rPr>
      <t>累計折舊－交通及運輸設備</t>
    </r>
  </si>
  <si>
    <r>
      <rPr>
        <b/>
        <sz val="12"/>
        <rFont val="標楷體"/>
        <family val="4"/>
      </rPr>
      <t>什項設備</t>
    </r>
  </si>
  <si>
    <r>
      <rPr>
        <sz val="12"/>
        <rFont val="標楷體"/>
        <family val="4"/>
      </rPr>
      <t>什項設備</t>
    </r>
  </si>
  <si>
    <r>
      <rPr>
        <sz val="12"/>
        <rFont val="標楷體"/>
        <family val="4"/>
      </rPr>
      <t>累計折舊－什項設備</t>
    </r>
  </si>
  <si>
    <r>
      <rPr>
        <b/>
        <sz val="12"/>
        <rFont val="標楷體"/>
        <family val="4"/>
      </rPr>
      <t>其他資產</t>
    </r>
  </si>
  <si>
    <r>
      <rPr>
        <b/>
        <sz val="12"/>
        <rFont val="標楷體"/>
        <family val="4"/>
      </rPr>
      <t>什項資產</t>
    </r>
  </si>
  <si>
    <r>
      <rPr>
        <sz val="12"/>
        <rFont val="標楷體"/>
        <family val="4"/>
      </rPr>
      <t>存出保證金</t>
    </r>
  </si>
  <si>
    <r>
      <rPr>
        <sz val="12"/>
        <rFont val="標楷體"/>
        <family val="4"/>
      </rPr>
      <t>合計</t>
    </r>
  </si>
  <si>
    <r>
      <rPr>
        <b/>
        <sz val="12"/>
        <rFont val="標楷體"/>
        <family val="4"/>
      </rPr>
      <t>負債</t>
    </r>
  </si>
  <si>
    <r>
      <rPr>
        <b/>
        <sz val="12"/>
        <rFont val="標楷體"/>
        <family val="4"/>
      </rPr>
      <t>流動負債</t>
    </r>
  </si>
  <si>
    <r>
      <rPr>
        <b/>
        <sz val="12"/>
        <rFont val="標楷體"/>
        <family val="4"/>
      </rPr>
      <t>應付款項</t>
    </r>
  </si>
  <si>
    <r>
      <rPr>
        <sz val="12"/>
        <rFont val="標楷體"/>
        <family val="4"/>
      </rPr>
      <t>應付費用</t>
    </r>
  </si>
  <si>
    <r>
      <rPr>
        <b/>
        <sz val="12"/>
        <rFont val="標楷體"/>
        <family val="4"/>
      </rPr>
      <t>其他負債</t>
    </r>
  </si>
  <si>
    <r>
      <rPr>
        <b/>
        <sz val="12"/>
        <rFont val="標楷體"/>
        <family val="4"/>
      </rPr>
      <t>什項負債</t>
    </r>
  </si>
  <si>
    <r>
      <rPr>
        <sz val="12"/>
        <rFont val="標楷體"/>
        <family val="4"/>
      </rPr>
      <t>存入保證金</t>
    </r>
  </si>
  <si>
    <r>
      <rPr>
        <b/>
        <sz val="12"/>
        <rFont val="標楷體"/>
        <family val="4"/>
      </rPr>
      <t>淨值</t>
    </r>
  </si>
  <si>
    <r>
      <rPr>
        <b/>
        <sz val="12"/>
        <rFont val="標楷體"/>
        <family val="4"/>
      </rPr>
      <t>基金</t>
    </r>
  </si>
  <si>
    <r>
      <rPr>
        <sz val="12"/>
        <rFont val="標楷體"/>
        <family val="4"/>
      </rPr>
      <t>基金</t>
    </r>
  </si>
  <si>
    <r>
      <rPr>
        <b/>
        <sz val="12"/>
        <rFont val="標楷體"/>
        <family val="4"/>
      </rPr>
      <t>累積餘絀</t>
    </r>
  </si>
  <si>
    <r>
      <rPr>
        <b/>
        <sz val="12"/>
        <rFont val="標楷體"/>
        <family val="4"/>
      </rPr>
      <t>累積短絀</t>
    </r>
  </si>
  <si>
    <r>
      <rPr>
        <sz val="12"/>
        <rFont val="標楷體"/>
        <family val="4"/>
      </rPr>
      <t>累積短絀</t>
    </r>
  </si>
  <si>
    <r>
      <rPr>
        <b/>
        <sz val="12"/>
        <rFont val="標楷體"/>
        <family val="4"/>
      </rPr>
      <t>淨值其他項目</t>
    </r>
  </si>
  <si>
    <r>
      <rPr>
        <b/>
        <sz val="12"/>
        <rFont val="標楷體"/>
        <family val="4"/>
      </rPr>
      <t>累積其他綜合餘絀</t>
    </r>
  </si>
  <si>
    <r>
      <rPr>
        <sz val="12"/>
        <rFont val="標楷體"/>
        <family val="4"/>
      </rPr>
      <t>備供出售金融資產未實現餘絀</t>
    </r>
  </si>
  <si>
    <r>
      <rPr>
        <sz val="12"/>
        <color indexed="8"/>
        <rFont val="標楷體"/>
        <family val="4"/>
      </rPr>
      <t>比較增減</t>
    </r>
  </si>
  <si>
    <r>
      <rPr>
        <sz val="12"/>
        <rFont val="標楷體"/>
        <family val="4"/>
      </rPr>
      <t>服務費用</t>
    </r>
  </si>
  <si>
    <r>
      <rPr>
        <sz val="12"/>
        <rFont val="標楷體"/>
        <family val="4"/>
      </rPr>
      <t>旅運費</t>
    </r>
  </si>
  <si>
    <r>
      <rPr>
        <sz val="12"/>
        <rFont val="標楷體"/>
        <family val="4"/>
      </rPr>
      <t>一般服務費</t>
    </r>
  </si>
  <si>
    <r>
      <rPr>
        <sz val="12"/>
        <rFont val="標楷體"/>
        <family val="4"/>
      </rPr>
      <t>專業服務費</t>
    </r>
  </si>
  <si>
    <r>
      <rPr>
        <sz val="12"/>
        <rFont val="標楷體"/>
        <family val="4"/>
      </rPr>
      <t>短絀、賠償與保險給付</t>
    </r>
  </si>
  <si>
    <r>
      <rPr>
        <sz val="12"/>
        <rFont val="標楷體"/>
        <family val="4"/>
      </rPr>
      <t>各項短絀</t>
    </r>
  </si>
  <si>
    <r>
      <rPr>
        <sz val="12"/>
        <rFont val="標楷體"/>
        <family val="4"/>
      </rPr>
      <t>印刷裝訂與廣告費</t>
    </r>
  </si>
  <si>
    <r>
      <rPr>
        <sz val="12"/>
        <rFont val="標楷體"/>
        <family val="4"/>
      </rPr>
      <t>材料及用品費</t>
    </r>
  </si>
  <si>
    <r>
      <rPr>
        <sz val="12"/>
        <rFont val="標楷體"/>
        <family val="4"/>
      </rPr>
      <t>用品消耗</t>
    </r>
  </si>
  <si>
    <r>
      <rPr>
        <sz val="12"/>
        <rFont val="標楷體"/>
        <family val="4"/>
      </rPr>
      <t>租金與利息</t>
    </r>
  </si>
  <si>
    <r>
      <rPr>
        <sz val="12"/>
        <rFont val="標楷體"/>
        <family val="4"/>
      </rPr>
      <t>什項設備租金</t>
    </r>
  </si>
  <si>
    <r>
      <rPr>
        <sz val="12"/>
        <rFont val="標楷體"/>
        <family val="4"/>
      </rPr>
      <t>會費、捐助、補助、分攤、救助</t>
    </r>
    <r>
      <rPr>
        <sz val="12"/>
        <rFont val="Times New Roman"/>
        <family val="1"/>
      </rPr>
      <t>(</t>
    </r>
    <r>
      <rPr>
        <sz val="12"/>
        <rFont val="標楷體"/>
        <family val="4"/>
      </rPr>
      <t>濟</t>
    </r>
    <r>
      <rPr>
        <sz val="12"/>
        <rFont val="Times New Roman"/>
        <family val="1"/>
      </rPr>
      <t>)</t>
    </r>
    <r>
      <rPr>
        <sz val="12"/>
        <rFont val="標楷體"/>
        <family val="4"/>
      </rPr>
      <t>與交流活動費</t>
    </r>
  </si>
  <si>
    <r>
      <rPr>
        <sz val="12"/>
        <rFont val="標楷體"/>
        <family val="4"/>
      </rPr>
      <t>捐助、補助與獎助</t>
    </r>
  </si>
  <si>
    <r>
      <rPr>
        <sz val="12"/>
        <rFont val="標楷體"/>
        <family val="4"/>
      </rPr>
      <t>補貼</t>
    </r>
    <r>
      <rPr>
        <sz val="12"/>
        <rFont val="Times New Roman"/>
        <family val="1"/>
      </rPr>
      <t>(</t>
    </r>
    <r>
      <rPr>
        <sz val="12"/>
        <rFont val="標楷體"/>
        <family val="4"/>
      </rPr>
      <t>償</t>
    </r>
    <r>
      <rPr>
        <sz val="12"/>
        <rFont val="Times New Roman"/>
        <family val="1"/>
      </rPr>
      <t>)</t>
    </r>
    <r>
      <rPr>
        <sz val="12"/>
        <rFont val="標楷體"/>
        <family val="4"/>
      </rPr>
      <t>、獎勵、慰問與救助</t>
    </r>
    <r>
      <rPr>
        <sz val="12"/>
        <rFont val="Times New Roman"/>
        <family val="1"/>
      </rPr>
      <t>(</t>
    </r>
    <r>
      <rPr>
        <sz val="12"/>
        <rFont val="標楷體"/>
        <family val="4"/>
      </rPr>
      <t>濟</t>
    </r>
    <r>
      <rPr>
        <sz val="12"/>
        <rFont val="Times New Roman"/>
        <family val="1"/>
      </rPr>
      <t>)</t>
    </r>
  </si>
  <si>
    <r>
      <rPr>
        <sz val="12"/>
        <rFont val="標楷體"/>
        <family val="4"/>
      </rPr>
      <t>用人費用</t>
    </r>
  </si>
  <si>
    <r>
      <rPr>
        <sz val="12"/>
        <rFont val="標楷體"/>
        <family val="4"/>
      </rPr>
      <t>正式員額薪資</t>
    </r>
  </si>
  <si>
    <r>
      <rPr>
        <sz val="12"/>
        <rFont val="標楷體"/>
        <family val="4"/>
      </rPr>
      <t>聘僱及兼職人員薪資</t>
    </r>
  </si>
  <si>
    <r>
      <rPr>
        <sz val="12"/>
        <rFont val="標楷體"/>
        <family val="4"/>
      </rPr>
      <t>超時工作報酬</t>
    </r>
  </si>
  <si>
    <r>
      <rPr>
        <sz val="12"/>
        <rFont val="標楷體"/>
        <family val="4"/>
      </rPr>
      <t>獎金</t>
    </r>
  </si>
  <si>
    <r>
      <rPr>
        <sz val="12"/>
        <rFont val="標楷體"/>
        <family val="4"/>
      </rPr>
      <t>退休及卹償金</t>
    </r>
  </si>
  <si>
    <r>
      <rPr>
        <sz val="12"/>
        <rFont val="標楷體"/>
        <family val="4"/>
      </rPr>
      <t>福利費</t>
    </r>
  </si>
  <si>
    <r>
      <rPr>
        <sz val="12"/>
        <rFont val="標楷體"/>
        <family val="4"/>
      </rPr>
      <t>郵電費</t>
    </r>
  </si>
  <si>
    <r>
      <rPr>
        <sz val="12"/>
        <rFont val="標楷體"/>
        <family val="4"/>
      </rPr>
      <t>修理保養及保固費</t>
    </r>
  </si>
  <si>
    <r>
      <rPr>
        <sz val="12"/>
        <rFont val="標楷體"/>
        <family val="4"/>
      </rPr>
      <t>折舊、折耗及攤銷</t>
    </r>
  </si>
  <si>
    <r>
      <rPr>
        <sz val="12"/>
        <rFont val="標楷體"/>
        <family val="4"/>
      </rPr>
      <t>不動產、廠房及設備折舊</t>
    </r>
  </si>
  <si>
    <r>
      <rPr>
        <sz val="12"/>
        <rFont val="標楷體"/>
        <family val="4"/>
      </rPr>
      <t>其他</t>
    </r>
  </si>
  <si>
    <r>
      <rPr>
        <sz val="12"/>
        <rFont val="標楷體"/>
        <family val="4"/>
      </rPr>
      <t>其他費用</t>
    </r>
  </si>
  <si>
    <t>投資性不動產</t>
  </si>
  <si>
    <t>其他</t>
  </si>
  <si>
    <r>
      <rPr>
        <sz val="12"/>
        <color indexed="8"/>
        <rFont val="標楷體"/>
        <family val="4"/>
      </rPr>
      <t>科　　　目</t>
    </r>
  </si>
  <si>
    <r>
      <rPr>
        <sz val="12"/>
        <color indexed="8"/>
        <rFont val="標楷體"/>
        <family val="4"/>
      </rPr>
      <t>報　廢
損　失
預算數</t>
    </r>
  </si>
  <si>
    <r>
      <rPr>
        <sz val="12"/>
        <color indexed="8"/>
        <rFont val="標楷體"/>
        <family val="4"/>
      </rPr>
      <t>比　較　增　減</t>
    </r>
  </si>
  <si>
    <r>
      <rPr>
        <sz val="12"/>
        <color indexed="8"/>
        <rFont val="標楷體"/>
        <family val="4"/>
      </rPr>
      <t>帳　　面　　價　　值</t>
    </r>
  </si>
  <si>
    <r>
      <rPr>
        <sz val="12"/>
        <color indexed="8"/>
        <rFont val="標楷體"/>
        <family val="4"/>
      </rPr>
      <t>殘餘價值</t>
    </r>
  </si>
  <si>
    <r>
      <rPr>
        <sz val="12"/>
        <color indexed="8"/>
        <rFont val="標楷體"/>
        <family val="4"/>
      </rPr>
      <t>未實現重估增值
減少數</t>
    </r>
  </si>
  <si>
    <r>
      <rPr>
        <sz val="12"/>
        <color indexed="8"/>
        <rFont val="標楷體"/>
        <family val="4"/>
      </rPr>
      <t>報廢短絀</t>
    </r>
  </si>
  <si>
    <r>
      <rPr>
        <sz val="12"/>
        <color indexed="8"/>
        <rFont val="標楷體"/>
        <family val="4"/>
      </rPr>
      <t>金　　額</t>
    </r>
  </si>
  <si>
    <r>
      <rPr>
        <sz val="12"/>
        <color indexed="8"/>
        <rFont val="標楷體"/>
        <family val="4"/>
      </rPr>
      <t>成本或重估價值</t>
    </r>
  </si>
  <si>
    <r>
      <rPr>
        <sz val="12"/>
        <color indexed="8"/>
        <rFont val="標楷體"/>
        <family val="4"/>
      </rPr>
      <t>已提折舊額</t>
    </r>
  </si>
  <si>
    <r>
      <rPr>
        <sz val="12"/>
        <color indexed="8"/>
        <rFont val="標楷體"/>
        <family val="4"/>
      </rPr>
      <t>淨　　　額</t>
    </r>
  </si>
  <si>
    <r>
      <rPr>
        <b/>
        <sz val="12"/>
        <rFont val="標楷體"/>
        <family val="4"/>
      </rPr>
      <t>　　　　　　合　　計</t>
    </r>
  </si>
  <si>
    <t>決　　　　　　　　　　　算</t>
  </si>
  <si>
    <t xml:space="preserve">        數</t>
  </si>
  <si>
    <r>
      <rPr>
        <sz val="12"/>
        <rFont val="標楷體"/>
        <family val="4"/>
      </rPr>
      <t>單位：新臺幣元</t>
    </r>
  </si>
  <si>
    <r>
      <rPr>
        <sz val="12"/>
        <color indexed="8"/>
        <rFont val="標楷體"/>
        <family val="4"/>
      </rPr>
      <t>貸出款計畫名稱</t>
    </r>
  </si>
  <si>
    <r>
      <rPr>
        <sz val="12"/>
        <color indexed="8"/>
        <rFont val="標楷體"/>
        <family val="4"/>
      </rPr>
      <t>貸款
年度</t>
    </r>
  </si>
  <si>
    <r>
      <rPr>
        <sz val="12"/>
        <color indexed="8"/>
        <rFont val="標楷體"/>
        <family val="4"/>
      </rPr>
      <t>截至上年度終了
貸出餘額</t>
    </r>
  </si>
  <si>
    <r>
      <rPr>
        <sz val="12"/>
        <color indexed="8"/>
        <rFont val="標楷體"/>
        <family val="4"/>
      </rPr>
      <t>本年度增加金額</t>
    </r>
  </si>
  <si>
    <r>
      <rPr>
        <sz val="12"/>
        <color indexed="8"/>
        <rFont val="標楷體"/>
        <family val="4"/>
      </rPr>
      <t>本年度減少金額</t>
    </r>
  </si>
  <si>
    <r>
      <rPr>
        <sz val="12"/>
        <color indexed="8"/>
        <rFont val="標楷體"/>
        <family val="4"/>
      </rPr>
      <t>本年終了貸出餘額</t>
    </r>
  </si>
  <si>
    <r>
      <rPr>
        <sz val="12"/>
        <color indexed="8"/>
        <rFont val="標楷體"/>
        <family val="4"/>
      </rPr>
      <t>備住</t>
    </r>
  </si>
  <si>
    <r>
      <rPr>
        <sz val="12"/>
        <color indexed="8"/>
        <rFont val="標楷體"/>
        <family val="4"/>
      </rPr>
      <t>預算數</t>
    </r>
  </si>
  <si>
    <r>
      <rPr>
        <sz val="12"/>
        <color indexed="8"/>
        <rFont val="標楷體"/>
        <family val="4"/>
      </rPr>
      <t>決算數</t>
    </r>
  </si>
  <si>
    <r>
      <rPr>
        <b/>
        <sz val="12"/>
        <rFont val="標楷體"/>
        <family val="4"/>
      </rPr>
      <t>短期貸款</t>
    </r>
  </si>
  <si>
    <r>
      <rPr>
        <sz val="12"/>
        <rFont val="標楷體"/>
        <family val="4"/>
      </rPr>
      <t>專案貸款</t>
    </r>
  </si>
  <si>
    <r>
      <rPr>
        <b/>
        <sz val="12"/>
        <rFont val="標楷體"/>
        <family val="4"/>
      </rPr>
      <t>應收到期長期貸款</t>
    </r>
  </si>
  <si>
    <r>
      <rPr>
        <sz val="12"/>
        <rFont val="標楷體"/>
        <family val="4"/>
      </rPr>
      <t>小　　　計</t>
    </r>
  </si>
  <si>
    <r>
      <rPr>
        <b/>
        <sz val="12"/>
        <rFont val="標楷體"/>
        <family val="4"/>
      </rPr>
      <t>長期貸款</t>
    </r>
  </si>
  <si>
    <r>
      <rPr>
        <b/>
        <sz val="12"/>
        <rFont val="標楷體"/>
        <family val="4"/>
      </rPr>
      <t>減：轉列應收到期長期貸款</t>
    </r>
  </si>
  <si>
    <r>
      <t xml:space="preserve">   </t>
    </r>
    <r>
      <rPr>
        <b/>
        <sz val="12"/>
        <rFont val="標楷體"/>
        <family val="4"/>
      </rPr>
      <t>合　</t>
    </r>
    <r>
      <rPr>
        <b/>
        <sz val="12"/>
        <rFont val="Times New Roman"/>
        <family val="1"/>
      </rPr>
      <t xml:space="preserve">   </t>
    </r>
    <r>
      <rPr>
        <b/>
        <sz val="12"/>
        <rFont val="標楷體"/>
        <family val="4"/>
      </rPr>
      <t>計</t>
    </r>
  </si>
  <si>
    <r>
      <rPr>
        <sz val="12"/>
        <color indexed="8"/>
        <rFont val="標楷體"/>
        <family val="4"/>
      </rPr>
      <t>科目</t>
    </r>
  </si>
  <si>
    <r>
      <rPr>
        <sz val="12"/>
        <rFont val="標楷體"/>
        <family val="4"/>
      </rPr>
      <t>增撥基金。</t>
    </r>
  </si>
  <si>
    <r>
      <rPr>
        <sz val="12"/>
        <rFont val="標楷體"/>
        <family val="4"/>
      </rPr>
      <t>　　合　計</t>
    </r>
  </si>
  <si>
    <r>
      <rPr>
        <sz val="12"/>
        <color indexed="8"/>
        <rFont val="標楷體"/>
        <family val="4"/>
      </rPr>
      <t>項目</t>
    </r>
  </si>
  <si>
    <r>
      <rPr>
        <sz val="12"/>
        <color indexed="8"/>
        <rFont val="標楷體"/>
        <family val="4"/>
      </rPr>
      <t>數量
單位</t>
    </r>
  </si>
  <si>
    <r>
      <rPr>
        <sz val="12"/>
        <color indexed="8"/>
        <rFont val="標楷體"/>
        <family val="4"/>
      </rPr>
      <t>數量</t>
    </r>
  </si>
  <si>
    <r>
      <rPr>
        <sz val="12"/>
        <color indexed="8"/>
        <rFont val="標楷體"/>
        <family val="4"/>
      </rPr>
      <t>％</t>
    </r>
  </si>
  <si>
    <t>備註</t>
  </si>
  <si>
    <r>
      <t>股權占
有率％
(</t>
    </r>
    <r>
      <rPr>
        <sz val="12"/>
        <rFont val="Times New Roman"/>
        <family val="1"/>
      </rPr>
      <t>2/1</t>
    </r>
    <r>
      <rPr>
        <sz val="12"/>
        <rFont val="標楷體"/>
        <family val="4"/>
      </rPr>
      <t>)</t>
    </r>
  </si>
  <si>
    <r>
      <rPr>
        <sz val="12"/>
        <rFont val="標楷體"/>
        <family val="4"/>
      </rPr>
      <t>中華民國</t>
    </r>
  </si>
  <si>
    <r>
      <rPr>
        <sz val="12"/>
        <color indexed="8"/>
        <rFont val="標楷體"/>
        <family val="4"/>
      </rPr>
      <t>科</t>
    </r>
    <r>
      <rPr>
        <sz val="12"/>
        <color indexed="8"/>
        <rFont val="Times New Roman"/>
        <family val="1"/>
      </rPr>
      <t xml:space="preserve">  </t>
    </r>
    <r>
      <rPr>
        <sz val="12"/>
        <color indexed="8"/>
        <rFont val="標楷體"/>
        <family val="4"/>
      </rPr>
      <t>目</t>
    </r>
    <r>
      <rPr>
        <sz val="12"/>
        <color indexed="8"/>
        <rFont val="Times New Roman"/>
        <family val="1"/>
      </rPr>
      <t xml:space="preserve">  
</t>
    </r>
    <r>
      <rPr>
        <sz val="12"/>
        <color indexed="8"/>
        <rFont val="標楷體"/>
        <family val="4"/>
      </rPr>
      <t>名</t>
    </r>
    <r>
      <rPr>
        <sz val="12"/>
        <color indexed="8"/>
        <rFont val="Times New Roman"/>
        <family val="1"/>
      </rPr>
      <t xml:space="preserve">  </t>
    </r>
    <r>
      <rPr>
        <sz val="12"/>
        <color indexed="8"/>
        <rFont val="標楷體"/>
        <family val="4"/>
      </rPr>
      <t>稱</t>
    </r>
  </si>
  <si>
    <r>
      <rPr>
        <sz val="12"/>
        <color indexed="8"/>
        <rFont val="標楷體"/>
        <family val="4"/>
      </rPr>
      <t>預　　算　　數</t>
    </r>
  </si>
  <si>
    <r>
      <rPr>
        <sz val="12"/>
        <color indexed="8"/>
        <rFont val="標楷體"/>
        <family val="4"/>
      </rPr>
      <t>決　　算　　數</t>
    </r>
  </si>
  <si>
    <r>
      <rPr>
        <sz val="12"/>
        <color indexed="8"/>
        <rFont val="標楷體"/>
        <family val="4"/>
      </rPr>
      <t>正式員額
薪　　資</t>
    </r>
  </si>
  <si>
    <r>
      <rPr>
        <sz val="12"/>
        <color indexed="8"/>
        <rFont val="標楷體"/>
        <family val="4"/>
      </rPr>
      <t>聘僱人員
薪　　資</t>
    </r>
  </si>
  <si>
    <r>
      <rPr>
        <sz val="12"/>
        <color indexed="8"/>
        <rFont val="標楷體"/>
        <family val="4"/>
      </rPr>
      <t>超時工作
報　　酬</t>
    </r>
  </si>
  <si>
    <r>
      <rPr>
        <sz val="12"/>
        <color indexed="8"/>
        <rFont val="標楷體"/>
        <family val="4"/>
      </rPr>
      <t>津貼</t>
    </r>
  </si>
  <si>
    <r>
      <rPr>
        <sz val="12"/>
        <color indexed="8"/>
        <rFont val="標楷體"/>
        <family val="4"/>
      </rPr>
      <t>獎金</t>
    </r>
  </si>
  <si>
    <r>
      <rPr>
        <sz val="12"/>
        <color indexed="8"/>
        <rFont val="標楷體"/>
        <family val="4"/>
      </rPr>
      <t>退休及
卹償金</t>
    </r>
  </si>
  <si>
    <r>
      <rPr>
        <sz val="12"/>
        <color indexed="8"/>
        <rFont val="標楷體"/>
        <family val="4"/>
      </rPr>
      <t>資遣費</t>
    </r>
  </si>
  <si>
    <r>
      <rPr>
        <sz val="12"/>
        <color indexed="8"/>
        <rFont val="標楷體"/>
        <family val="4"/>
      </rPr>
      <t>福利費</t>
    </r>
  </si>
  <si>
    <r>
      <rPr>
        <sz val="12"/>
        <color indexed="8"/>
        <rFont val="標楷體"/>
        <family val="4"/>
      </rPr>
      <t>提繳費</t>
    </r>
  </si>
  <si>
    <r>
      <rPr>
        <sz val="12"/>
        <color indexed="8"/>
        <rFont val="標楷體"/>
        <family val="4"/>
      </rPr>
      <t>合計</t>
    </r>
  </si>
  <si>
    <r>
      <rPr>
        <sz val="12"/>
        <color indexed="8"/>
        <rFont val="標楷體"/>
        <family val="4"/>
      </rPr>
      <t>兼任人員
用人費用</t>
    </r>
  </si>
  <si>
    <r>
      <rPr>
        <sz val="12"/>
        <color indexed="8"/>
        <rFont val="標楷體"/>
        <family val="4"/>
      </rPr>
      <t>總計</t>
    </r>
  </si>
  <si>
    <r>
      <rPr>
        <sz val="12"/>
        <color indexed="8"/>
        <rFont val="標楷體"/>
        <family val="4"/>
      </rPr>
      <t>退休及卹償金</t>
    </r>
  </si>
  <si>
    <r>
      <rPr>
        <b/>
        <sz val="12"/>
        <rFont val="標楷體"/>
        <family val="4"/>
      </rPr>
      <t>業務總支出部份</t>
    </r>
  </si>
  <si>
    <r>
      <rPr>
        <sz val="12"/>
        <rFont val="標楷體"/>
        <family val="4"/>
      </rPr>
      <t>管理及總務費用</t>
    </r>
  </si>
  <si>
    <r>
      <rPr>
        <b/>
        <sz val="12"/>
        <rFont val="標楷體"/>
        <family val="4"/>
      </rPr>
      <t>合　計</t>
    </r>
  </si>
  <si>
    <r>
      <rPr>
        <sz val="12"/>
        <color indexed="8"/>
        <rFont val="標楷體"/>
        <family val="4"/>
      </rPr>
      <t>附註：</t>
    </r>
  </si>
  <si>
    <r>
      <rPr>
        <sz val="12"/>
        <rFont val="新細明體"/>
        <family val="1"/>
      </rPr>
      <t>　　</t>
    </r>
  </si>
  <si>
    <r>
      <t>中華民國</t>
    </r>
  </si>
  <si>
    <t>講課鐘點、稿費、出席審查及查詢費</t>
  </si>
  <si>
    <t>管制性項目</t>
  </si>
  <si>
    <t>補(捐)助強化中小工商業服務網絡計畫(含縣市中小企業服務中心、縣市工商發展投資策進會、縣市工、商業所設中小工、商業服務中心及中小企業相關服務團體等)</t>
  </si>
  <si>
    <r>
      <rPr>
        <sz val="12"/>
        <rFont val="標楷體"/>
        <family val="4"/>
      </rPr>
      <t>中華民國</t>
    </r>
    <r>
      <rPr>
        <sz val="12"/>
        <rFont val="Times New Roman"/>
        <family val="1"/>
      </rPr>
      <t>108</t>
    </r>
    <r>
      <rPr>
        <sz val="12"/>
        <rFont val="標楷體"/>
        <family val="4"/>
      </rPr>
      <t>年度</t>
    </r>
  </si>
  <si>
    <r>
      <rPr>
        <sz val="12"/>
        <rFont val="標楷體"/>
        <family val="4"/>
      </rPr>
      <t>中華民國</t>
    </r>
    <r>
      <rPr>
        <sz val="12"/>
        <rFont val="Times New Roman"/>
        <family val="1"/>
      </rPr>
      <t>108</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</si>
  <si>
    <r>
      <t>中華民國</t>
    </r>
    <r>
      <rPr>
        <sz val="12"/>
        <rFont val="Times New Roman"/>
        <family val="1"/>
      </rPr>
      <t>108</t>
    </r>
    <r>
      <rPr>
        <sz val="12"/>
        <rFont val="標楷體"/>
        <family val="4"/>
      </rPr>
      <t>年度</t>
    </r>
  </si>
  <si>
    <r>
      <rPr>
        <sz val="12"/>
        <rFont val="標楷體"/>
        <family val="4"/>
      </rPr>
      <t>中華民國</t>
    </r>
    <r>
      <rPr>
        <sz val="12"/>
        <rFont val="Times New Roman"/>
        <family val="1"/>
      </rPr>
      <t>108</t>
    </r>
    <r>
      <rPr>
        <sz val="12"/>
        <rFont val="標楷體"/>
        <family val="4"/>
      </rPr>
      <t>年度</t>
    </r>
  </si>
  <si>
    <r>
      <rPr>
        <sz val="12"/>
        <rFont val="標楷體"/>
        <family val="4"/>
      </rPr>
      <t>中華民國</t>
    </r>
    <r>
      <rPr>
        <sz val="12"/>
        <rFont val="Times New Roman"/>
        <family val="1"/>
      </rPr>
      <t>108</t>
    </r>
    <r>
      <rPr>
        <sz val="12"/>
        <rFont val="標楷體"/>
        <family val="4"/>
      </rPr>
      <t>年度</t>
    </r>
  </si>
  <si>
    <r>
      <rPr>
        <sz val="12"/>
        <rFont val="Times New Roman"/>
        <family val="1"/>
      </rPr>
      <t>108</t>
    </r>
    <r>
      <rPr>
        <sz val="12"/>
        <rFont val="標楷體"/>
        <family val="4"/>
      </rPr>
      <t>年度</t>
    </r>
  </si>
  <si>
    <t>租賃權益改良</t>
  </si>
  <si>
    <t>中小企業</t>
  </si>
  <si>
    <t>發展基金</t>
  </si>
  <si>
    <t>資產變賣</t>
  </si>
  <si>
    <t>明細表</t>
  </si>
  <si>
    <t>中華民國</t>
  </si>
  <si>
    <t>單位：新臺幣元</t>
  </si>
  <si>
    <t>科　　　　目</t>
  </si>
  <si>
    <t>變賣餘絀
預算數</t>
  </si>
  <si>
    <t>比較增減</t>
  </si>
  <si>
    <t>帳　　面　　價　　值</t>
  </si>
  <si>
    <t>變   賣   收   入</t>
  </si>
  <si>
    <t>金額</t>
  </si>
  <si>
    <t>%</t>
  </si>
  <si>
    <r>
      <t xml:space="preserve">  </t>
    </r>
    <r>
      <rPr>
        <sz val="11"/>
        <color indexed="8"/>
        <rFont val="標楷體"/>
        <family val="4"/>
      </rPr>
      <t>土地</t>
    </r>
  </si>
  <si>
    <r>
      <t xml:space="preserve">  </t>
    </r>
    <r>
      <rPr>
        <sz val="11"/>
        <color indexed="8"/>
        <rFont val="標楷體"/>
        <family val="4"/>
      </rPr>
      <t>房屋及建築</t>
    </r>
  </si>
  <si>
    <r>
      <t xml:space="preserve">  </t>
    </r>
    <r>
      <rPr>
        <sz val="11"/>
        <color indexed="8"/>
        <rFont val="標楷體"/>
        <family val="4"/>
      </rPr>
      <t>機械及設備</t>
    </r>
  </si>
  <si>
    <r>
      <t xml:space="preserve">  </t>
    </r>
    <r>
      <rPr>
        <sz val="11"/>
        <color indexed="8"/>
        <rFont val="標楷體"/>
        <family val="4"/>
      </rPr>
      <t>交通及運輸設備</t>
    </r>
  </si>
  <si>
    <r>
      <t xml:space="preserve">  </t>
    </r>
    <r>
      <rPr>
        <sz val="11"/>
        <rFont val="標楷體"/>
        <family val="4"/>
      </rPr>
      <t>什項設備</t>
    </r>
  </si>
  <si>
    <t>其他資產</t>
  </si>
  <si>
    <t>合計</t>
  </si>
  <si>
    <t>不動產、廠房及設備</t>
  </si>
  <si>
    <t>投資性不動產</t>
  </si>
  <si>
    <t>待處理資產</t>
  </si>
  <si>
    <r>
      <t>108</t>
    </r>
    <r>
      <rPr>
        <sz val="12"/>
        <color indexed="8"/>
        <rFont val="標楷體"/>
        <family val="4"/>
      </rPr>
      <t>年度</t>
    </r>
  </si>
  <si>
    <t>決　　算     數</t>
  </si>
  <si>
    <t>決　　算     數</t>
  </si>
  <si>
    <t>成本或重估價值
(1)</t>
  </si>
  <si>
    <t>已提折舊額
(2)</t>
  </si>
  <si>
    <t>淨額
(3)=(1)-(2)</t>
  </si>
  <si>
    <t>總收入
(4)</t>
  </si>
  <si>
    <t>處理費用
(5)</t>
  </si>
  <si>
    <t>淨收入
(6)=(4)-(5)</t>
  </si>
  <si>
    <t>未實現重估增值減少數
(7)</t>
  </si>
  <si>
    <t>變賣餘絀
(8)=(6)-(3)+(7)</t>
  </si>
  <si>
    <r>
      <t>108</t>
    </r>
    <r>
      <rPr>
        <sz val="12"/>
        <rFont val="標楷體"/>
        <family val="4"/>
      </rPr>
      <t>年度</t>
    </r>
  </si>
  <si>
    <r>
      <t>108</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</si>
  <si>
    <t>融資業務成本</t>
  </si>
  <si>
    <t>財產交易賸餘</t>
  </si>
  <si>
    <t>其他業務外收入</t>
  </si>
  <si>
    <t>中小企業發展基金</t>
  </si>
  <si>
    <t>收支餘絀表附表</t>
  </si>
  <si>
    <r>
      <rPr>
        <sz val="12"/>
        <rFont val="標楷體"/>
        <family val="4"/>
      </rPr>
      <t>中華民國</t>
    </r>
    <r>
      <rPr>
        <sz val="12"/>
        <rFont val="Times New Roman"/>
        <family val="1"/>
      </rPr>
      <t>108</t>
    </r>
    <r>
      <rPr>
        <sz val="12"/>
        <rFont val="標楷體"/>
        <family val="4"/>
      </rPr>
      <t>年度</t>
    </r>
  </si>
  <si>
    <r>
      <rPr>
        <sz val="12"/>
        <rFont val="標楷體"/>
        <family val="4"/>
      </rPr>
      <t>單</t>
    </r>
    <r>
      <rPr>
        <sz val="12"/>
        <rFont val="Times New Roman"/>
        <family val="1"/>
      </rPr>
      <t xml:space="preserve"> </t>
    </r>
    <r>
      <rPr>
        <sz val="12"/>
        <rFont val="標楷體"/>
        <family val="4"/>
      </rPr>
      <t>位：新臺幣元</t>
    </r>
  </si>
  <si>
    <r>
      <rPr>
        <sz val="12"/>
        <rFont val="標楷體"/>
        <family val="4"/>
      </rPr>
      <t>本期其他綜合餘絀合計</t>
    </r>
  </si>
  <si>
    <t>業務活動之現金流量</t>
  </si>
  <si>
    <t>本期賸餘（短絀）</t>
  </si>
  <si>
    <t>利息股利之調整</t>
  </si>
  <si>
    <t>未計利息股利之本期賸餘（短絀）</t>
  </si>
  <si>
    <t>調整項目</t>
  </si>
  <si>
    <t>未計利息股利之現金流入（流出）</t>
  </si>
  <si>
    <t>收取利息</t>
  </si>
  <si>
    <t>業務活動之淨現金流入（流出）</t>
  </si>
  <si>
    <t>投資活動之現金流量</t>
  </si>
  <si>
    <t>減少流動金融資產及短期貸墊款</t>
  </si>
  <si>
    <t>減少投資、長期應收款、貸墊款及準備金</t>
  </si>
  <si>
    <t>減少不動產、廠房及設備、礦產資源</t>
  </si>
  <si>
    <t>收取股利</t>
  </si>
  <si>
    <t>增加流動金融資產及短期貸墊款</t>
  </si>
  <si>
    <t>增加投資、長期應收款、貸墊款及準備金</t>
  </si>
  <si>
    <t>增加無形資產及其他資產</t>
  </si>
  <si>
    <t>投資活動之淨現金流入（流出）</t>
  </si>
  <si>
    <t>籌資活動之現金流量</t>
  </si>
  <si>
    <t>增加基金、公積及填補短絀</t>
  </si>
  <si>
    <t>減少短期債務、流動金融負債及其他負債</t>
  </si>
  <si>
    <t>籌資活動之淨現金流入（流出）</t>
  </si>
  <si>
    <t>現金及約當現金之淨增（淨減）</t>
  </si>
  <si>
    <t>期初現金及約當現金</t>
  </si>
  <si>
    <t>期末現金及約當現金</t>
  </si>
  <si>
    <t>主要係台北金融業拆款定盤利率(TAIBOR)實際計息利率較預計利率為低，致融資利息收入減少。</t>
  </si>
  <si>
    <t>主要係增加新竹生醫育成中心創新醫療器材計畫補助收入。</t>
  </si>
  <si>
    <t>主要係資金支用進度較預期延緩所致。</t>
  </si>
  <si>
    <r>
      <rPr>
        <sz val="12"/>
        <rFont val="標楷體"/>
        <family val="4"/>
      </rPr>
      <t>財產交易賸餘</t>
    </r>
  </si>
  <si>
    <t>主要係南科育成中心資產報廢無變賣收入所致。</t>
  </si>
  <si>
    <t>主要係臺中市政府106年度「臺中市中區東南亞國協新故鄉新地產發展計畫」等計畫結案違約罰款收入。</t>
  </si>
  <si>
    <t>主要係收回已轉銷之呆帳。</t>
  </si>
  <si>
    <t>交通及運輸設備租金</t>
  </si>
  <si>
    <t>融資業務成本</t>
  </si>
  <si>
    <t>主要係基金管理會管理委員報酬按實際出席比率覈實支付及撙節管理相關支用所致。</t>
  </si>
  <si>
    <t>主要係支付財團法人中小企業信用保證基金火鳳凰催收獎勵金及委託催收服務費。</t>
  </si>
  <si>
    <r>
      <t>1.</t>
    </r>
    <r>
      <rPr>
        <sz val="12"/>
        <rFont val="標楷體"/>
        <family val="4"/>
      </rPr>
      <t>本年度增加金額決算數較預算數減少</t>
    </r>
    <r>
      <rPr>
        <sz val="12"/>
        <rFont val="Times New Roman"/>
        <family val="1"/>
      </rPr>
      <t>2,127,810</t>
    </r>
    <r>
      <rPr>
        <sz val="12"/>
        <rFont val="標楷體"/>
        <family val="4"/>
      </rPr>
      <t>元，主要係推動「出口貸款、海外投資貸款、海外營建工程貸款」企業實際借款金額較預計減少所致。</t>
    </r>
    <r>
      <rPr>
        <sz val="12"/>
        <rFont val="Times New Roman"/>
        <family val="1"/>
      </rPr>
      <t xml:space="preserve">                                                                
2.</t>
    </r>
    <r>
      <rPr>
        <sz val="12"/>
        <rFont val="標楷體"/>
        <family val="4"/>
      </rPr>
      <t>本年度減少金額決算數較預算數增加</t>
    </r>
    <r>
      <rPr>
        <sz val="12"/>
        <rFont val="Times New Roman"/>
        <family val="1"/>
      </rPr>
      <t>84,970,475</t>
    </r>
    <r>
      <rPr>
        <sz val="12"/>
        <rFont val="標楷體"/>
        <family val="4"/>
      </rPr>
      <t>元，主要係「出口貸款、海外投資貸款、海外營建工程貸款」企業實際還款金額較預計增加所致。</t>
    </r>
  </si>
  <si>
    <r>
      <t>1.</t>
    </r>
    <r>
      <rPr>
        <sz val="12"/>
        <rFont val="標楷體"/>
        <family val="4"/>
      </rPr>
      <t>本年度增加金額決算數較預算數減少</t>
    </r>
    <r>
      <rPr>
        <sz val="12"/>
        <rFont val="Times New Roman"/>
        <family val="1"/>
      </rPr>
      <t>12,000,000</t>
    </r>
    <r>
      <rPr>
        <sz val="12"/>
        <rFont val="標楷體"/>
        <family val="4"/>
      </rPr>
      <t>元，主要係貸款未貸出，爰無轉列事項。</t>
    </r>
    <r>
      <rPr>
        <sz val="12"/>
        <rFont val="Times New Roman"/>
        <family val="1"/>
      </rPr>
      <t xml:space="preserve">
2.</t>
    </r>
    <r>
      <rPr>
        <sz val="12"/>
        <rFont val="標楷體"/>
        <family val="4"/>
      </rPr>
      <t>本年度減少金額決算數較預算數減少</t>
    </r>
    <r>
      <rPr>
        <sz val="12"/>
        <rFont val="Times New Roman"/>
        <family val="1"/>
      </rPr>
      <t>6,000,000</t>
    </r>
    <r>
      <rPr>
        <sz val="12"/>
        <rFont val="標楷體"/>
        <family val="4"/>
      </rPr>
      <t>元，主要係「貿易自由化受損產業升級轉型貸款」未貸出，爰無收回事項。</t>
    </r>
  </si>
  <si>
    <r>
      <rPr>
        <sz val="12"/>
        <rFont val="標楷體"/>
        <family val="4"/>
      </rPr>
      <t>本年度增加金額決算數較預算數減少</t>
    </r>
    <r>
      <rPr>
        <sz val="12"/>
        <rFont val="Times New Roman"/>
        <family val="1"/>
      </rPr>
      <t>100,000,000</t>
    </r>
    <r>
      <rPr>
        <sz val="12"/>
        <rFont val="標楷體"/>
        <family val="4"/>
      </rPr>
      <t>元，</t>
    </r>
    <r>
      <rPr>
        <sz val="12"/>
        <rFont val="標楷體"/>
        <family val="4"/>
      </rPr>
      <t>主要係「貿易自由化受損產業升級轉型貸款」須符合特定條件始得申請所致。</t>
    </r>
  </si>
  <si>
    <r>
      <t>本年度減少金額決算數較預算數減少</t>
    </r>
    <r>
      <rPr>
        <sz val="12"/>
        <rFont val="Times New Roman"/>
        <family val="1"/>
      </rPr>
      <t>12,000,000</t>
    </r>
    <r>
      <rPr>
        <sz val="12"/>
        <rFont val="標楷體"/>
        <family val="4"/>
      </rPr>
      <t>元，主要係前揭貸款未貸出，爰無轉列事項。</t>
    </r>
  </si>
  <si>
    <r>
      <rPr>
        <sz val="12"/>
        <rFont val="標楷體"/>
        <family val="4"/>
      </rPr>
      <t>支援辦理專案貸款</t>
    </r>
    <r>
      <rPr>
        <sz val="12"/>
        <rFont val="Times New Roman"/>
        <family val="1"/>
      </rPr>
      <t>(</t>
    </r>
    <r>
      <rPr>
        <sz val="12"/>
        <rFont val="標楷體"/>
        <family val="4"/>
      </rPr>
      <t>承貸機關：中國輸出入銀行</t>
    </r>
    <r>
      <rPr>
        <sz val="12"/>
        <rFont val="Times New Roman"/>
        <family val="1"/>
      </rPr>
      <t>)</t>
    </r>
  </si>
  <si>
    <r>
      <rPr>
        <sz val="12"/>
        <rFont val="標楷體"/>
        <family val="4"/>
      </rPr>
      <t>支援辦理專案貸款</t>
    </r>
    <r>
      <rPr>
        <sz val="12"/>
        <rFont val="Times New Roman"/>
        <family val="1"/>
      </rPr>
      <t>(</t>
    </r>
    <r>
      <rPr>
        <sz val="12"/>
        <rFont val="標楷體"/>
        <family val="4"/>
      </rPr>
      <t>承貸機關：台灣銀行、合庫、土銀、台企銀等</t>
    </r>
    <r>
      <rPr>
        <sz val="12"/>
        <rFont val="Times New Roman"/>
        <family val="1"/>
      </rPr>
      <t>)</t>
    </r>
  </si>
  <si>
    <t>083</t>
  </si>
  <si>
    <t>099</t>
  </si>
  <si>
    <r>
      <rPr>
        <sz val="12"/>
        <rFont val="標楷體"/>
        <family val="4"/>
      </rPr>
      <t>公庫增撥基金數</t>
    </r>
  </si>
  <si>
    <t>主要係「貿易自由化受損產業升級轉型貸款」預算1億元須符合特定條件始得申請，本年度無申請案件所致。</t>
  </si>
  <si>
    <r>
      <rPr>
        <sz val="12"/>
        <rFont val="標楷體"/>
        <family val="4"/>
      </rPr>
      <t>係以現金</t>
    </r>
    <r>
      <rPr>
        <sz val="12"/>
        <rFont val="Times New Roman"/>
        <family val="1"/>
      </rPr>
      <t>215,650,000</t>
    </r>
    <r>
      <rPr>
        <sz val="12"/>
        <rFont val="標楷體"/>
        <family val="4"/>
      </rPr>
      <t>元增撥中小企業發展基金。</t>
    </r>
  </si>
  <si>
    <r>
      <rPr>
        <sz val="12"/>
        <rFont val="標楷體"/>
        <family val="4"/>
      </rPr>
      <t>中華民國</t>
    </r>
    <r>
      <rPr>
        <sz val="12"/>
        <rFont val="Times New Roman"/>
        <family val="1"/>
      </rPr>
      <t>108</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</si>
  <si>
    <r>
      <t>1.</t>
    </r>
    <r>
      <rPr>
        <sz val="12"/>
        <rFont val="標楷體"/>
        <family val="4"/>
      </rPr>
      <t>管理會委員依基金業務需要，實際聘用</t>
    </r>
    <r>
      <rPr>
        <sz val="12"/>
        <rFont val="Times New Roman"/>
        <family val="1"/>
      </rPr>
      <t>17</t>
    </r>
    <r>
      <rPr>
        <sz val="12"/>
        <rFont val="標楷體"/>
        <family val="4"/>
      </rPr>
      <t>人。
2.另於服務費用支付辦理外包勞務承攬新竹生醫育成中心環境清潔維謢進用</t>
    </r>
    <r>
      <rPr>
        <sz val="12"/>
        <rFont val="Times New Roman"/>
        <family val="1"/>
      </rPr>
      <t>1</t>
    </r>
    <r>
      <rPr>
        <sz val="12"/>
        <rFont val="標楷體"/>
        <family val="4"/>
      </rPr>
      <t>人；林口新創園保全門禁進用</t>
    </r>
    <r>
      <rPr>
        <sz val="12"/>
        <rFont val="Times New Roman"/>
        <family val="1"/>
      </rPr>
      <t>18</t>
    </r>
    <r>
      <rPr>
        <sz val="12"/>
        <rFont val="標楷體"/>
        <family val="4"/>
      </rPr>
      <t>人、環境清潔維謢進用</t>
    </r>
    <r>
      <rPr>
        <sz val="12"/>
        <rFont val="Times New Roman"/>
        <family val="1"/>
      </rPr>
      <t>10</t>
    </r>
    <r>
      <rPr>
        <sz val="12"/>
        <rFont val="標楷體"/>
        <family val="4"/>
      </rPr>
      <t>人。</t>
    </r>
  </si>
  <si>
    <t>交通及運輸設備租金</t>
  </si>
  <si>
    <r>
      <t>1.</t>
    </r>
    <r>
      <rPr>
        <sz val="12"/>
        <rFont val="標楷體"/>
        <family val="4"/>
      </rPr>
      <t>台灣育成公司</t>
    </r>
    <r>
      <rPr>
        <sz val="12"/>
        <rFont val="Times New Roman"/>
        <family val="1"/>
      </rPr>
      <t>107</t>
    </r>
    <r>
      <rPr>
        <sz val="12"/>
        <rFont val="標楷體"/>
        <family val="4"/>
      </rPr>
      <t>年度帳上仍有累積虧損，故</t>
    </r>
    <r>
      <rPr>
        <sz val="12"/>
        <rFont val="Times New Roman"/>
        <family val="1"/>
      </rPr>
      <t>108</t>
    </r>
    <r>
      <rPr>
        <sz val="12"/>
        <rFont val="標楷體"/>
        <family val="4"/>
      </rPr>
      <t xml:space="preserve">年度無發放現金股利。
</t>
    </r>
    <r>
      <rPr>
        <sz val="12"/>
        <rFont val="Times New Roman"/>
        <family val="1"/>
      </rPr>
      <t>2.108</t>
    </r>
    <r>
      <rPr>
        <sz val="12"/>
        <rFont val="標楷體"/>
        <family val="4"/>
      </rPr>
      <t>年度稅前盈虧尚未經會計師查核簽證。</t>
    </r>
  </si>
  <si>
    <r>
      <t>1.</t>
    </r>
    <r>
      <rPr>
        <sz val="12"/>
        <rFont val="標楷體"/>
        <family val="4"/>
      </rPr>
      <t>華陽公司發放</t>
    </r>
    <r>
      <rPr>
        <sz val="12"/>
        <rFont val="Times New Roman"/>
        <family val="1"/>
      </rPr>
      <t>107</t>
    </r>
    <r>
      <rPr>
        <sz val="12"/>
        <rFont val="標楷體"/>
        <family val="4"/>
      </rPr>
      <t>年度現金股利，每股配發</t>
    </r>
    <r>
      <rPr>
        <sz val="12"/>
        <rFont val="Times New Roman"/>
        <family val="1"/>
      </rPr>
      <t>0.364009347</t>
    </r>
    <r>
      <rPr>
        <sz val="12"/>
        <rFont val="標楷體"/>
        <family val="4"/>
      </rPr>
      <t>元，基金持有</t>
    </r>
    <r>
      <rPr>
        <sz val="12"/>
        <rFont val="Times New Roman"/>
        <family val="1"/>
      </rPr>
      <t>5,342,138</t>
    </r>
    <r>
      <rPr>
        <sz val="12"/>
        <rFont val="標楷體"/>
        <family val="4"/>
      </rPr>
      <t>股，獲配現金股利</t>
    </r>
    <r>
      <rPr>
        <sz val="12"/>
        <rFont val="Times New Roman"/>
        <family val="1"/>
      </rPr>
      <t>1,944,588</t>
    </r>
    <r>
      <rPr>
        <sz val="12"/>
        <rFont val="標楷體"/>
        <family val="4"/>
      </rPr>
      <t xml:space="preserve">元。
</t>
    </r>
    <r>
      <rPr>
        <sz val="12"/>
        <rFont val="Times New Roman"/>
        <family val="1"/>
      </rPr>
      <t>2.108</t>
    </r>
    <r>
      <rPr>
        <sz val="12"/>
        <rFont val="標楷體"/>
        <family val="4"/>
      </rPr>
      <t>年度稅前盈虧尚未經會計師查核簽證。</t>
    </r>
  </si>
  <si>
    <r>
      <t>1.</t>
    </r>
    <r>
      <rPr>
        <sz val="12"/>
        <rFont val="標楷體"/>
        <family val="4"/>
      </rPr>
      <t>資鼎公司</t>
    </r>
    <r>
      <rPr>
        <sz val="12"/>
        <rFont val="Times New Roman"/>
        <family val="1"/>
      </rPr>
      <t>107</t>
    </r>
    <r>
      <rPr>
        <sz val="12"/>
        <rFont val="標楷體"/>
        <family val="4"/>
      </rPr>
      <t>年度帳上仍有累積虧損，故</t>
    </r>
    <r>
      <rPr>
        <sz val="12"/>
        <rFont val="Times New Roman"/>
        <family val="1"/>
      </rPr>
      <t>108</t>
    </r>
    <r>
      <rPr>
        <sz val="12"/>
        <rFont val="標楷體"/>
        <family val="4"/>
      </rPr>
      <t xml:space="preserve">年度無發放現金股利。
</t>
    </r>
    <r>
      <rPr>
        <sz val="12"/>
        <rFont val="Times New Roman"/>
        <family val="1"/>
      </rPr>
      <t>2.108</t>
    </r>
    <r>
      <rPr>
        <sz val="12"/>
        <rFont val="標楷體"/>
        <family val="4"/>
      </rPr>
      <t>年度稅前盈虧尚未經會計師查核簽證。</t>
    </r>
  </si>
  <si>
    <r>
      <t>附註：上年底及本年底什項資產項下之非折舊性資產各計</t>
    </r>
    <r>
      <rPr>
        <sz val="12"/>
        <rFont val="Times New Roman"/>
        <family val="1"/>
      </rPr>
      <t>3,955,482</t>
    </r>
    <r>
      <rPr>
        <sz val="12"/>
        <rFont val="標楷體"/>
        <family val="4"/>
      </rPr>
      <t>元及</t>
    </r>
    <r>
      <rPr>
        <sz val="12"/>
        <rFont val="Times New Roman"/>
        <family val="1"/>
      </rPr>
      <t>12,760,907</t>
    </r>
    <r>
      <rPr>
        <sz val="12"/>
        <rFont val="標楷體"/>
        <family val="4"/>
      </rPr>
      <t>元，均屬存出保證金。</t>
    </r>
    <r>
      <rPr>
        <sz val="12"/>
        <rFont val="Times New Roman"/>
        <family val="1"/>
      </rPr>
      <t xml:space="preserve">            </t>
    </r>
  </si>
  <si>
    <t>附註：</t>
  </si>
  <si>
    <t>主要係中小企業創業育成信託投資專戶投資收益較預計增加所致。</t>
  </si>
  <si>
    <t>主要係創業育成信託投資專戶投資款項匯回中小基金，致利息收入減少所致。</t>
  </si>
  <si>
    <t>合    計</t>
  </si>
  <si>
    <t>主要係「中小企業融資服務平台」服務收入、新竹生醫育成中心及林口新創園營運收入增加所致。</t>
  </si>
  <si>
    <t>主要係配合行政院政策新增辦理中小型店家數位轉型補助計畫及商圈小型店家促進消費計畫之輔導項目所致。</t>
  </si>
  <si>
    <r>
      <rPr>
        <sz val="12"/>
        <color indexed="8"/>
        <rFont val="標楷體"/>
        <family val="4"/>
      </rPr>
      <t>附註：
不影響現金流量之投資活動：中小企業創業育成信託投資專戶投資之金融商品依財務會計準則第</t>
    </r>
    <r>
      <rPr>
        <sz val="12"/>
        <color indexed="8"/>
        <rFont val="Times New Roman"/>
        <family val="1"/>
      </rPr>
      <t>34</t>
    </r>
    <r>
      <rPr>
        <sz val="12"/>
        <color indexed="8"/>
        <rFont val="標楷體"/>
        <family val="4"/>
      </rPr>
      <t>號公報，沖銷備供出售金融資產未實現餘絀</t>
    </r>
    <r>
      <rPr>
        <sz val="12"/>
        <color indexed="8"/>
        <rFont val="Times New Roman"/>
        <family val="1"/>
      </rPr>
      <t>2,080,425</t>
    </r>
    <r>
      <rPr>
        <sz val="12"/>
        <color indexed="8"/>
        <rFont val="標楷體"/>
        <family val="4"/>
      </rPr>
      <t xml:space="preserve">元。
</t>
    </r>
    <r>
      <rPr>
        <sz val="12"/>
        <color indexed="8"/>
        <rFont val="Times New Roman"/>
        <family val="1"/>
      </rPr>
      <t xml:space="preserve">        </t>
    </r>
  </si>
  <si>
    <t>單 位：新臺幣元</t>
  </si>
  <si>
    <r>
      <rPr>
        <sz val="12"/>
        <rFont val="Times New Roman"/>
        <family val="1"/>
      </rPr>
      <t>1</t>
    </r>
    <r>
      <rPr>
        <sz val="12"/>
        <rFont val="標楷體"/>
        <family val="4"/>
      </rPr>
      <t xml:space="preserve">.本年度決算數係依作業基金採企業會計準則適用科(項)目編製之數；上年度決算數為審定
  決算數，係以整併後數字表達並配合導入企業會計準則科目重分類之數。以下各表同。      
</t>
    </r>
    <r>
      <rPr>
        <sz val="12"/>
        <rFont val="Times New Roman"/>
        <family val="1"/>
      </rPr>
      <t>2</t>
    </r>
    <r>
      <rPr>
        <sz val="12"/>
        <rFont val="標楷體"/>
        <family val="4"/>
      </rPr>
      <t>.為應業務需要，前報經行政院</t>
    </r>
    <r>
      <rPr>
        <sz val="12"/>
        <rFont val="Times New Roman"/>
        <family val="1"/>
      </rPr>
      <t>106</t>
    </r>
    <r>
      <rPr>
        <sz val="12"/>
        <rFont val="標楷體"/>
        <family val="4"/>
      </rPr>
      <t>年</t>
    </r>
    <r>
      <rPr>
        <sz val="12"/>
        <rFont val="Times New Roman"/>
        <family val="1"/>
      </rPr>
      <t>1</t>
    </r>
    <r>
      <rPr>
        <sz val="12"/>
        <rFont val="標楷體"/>
        <family val="4"/>
      </rPr>
      <t>月</t>
    </r>
    <r>
      <rPr>
        <sz val="12"/>
        <rFont val="Times New Roman"/>
        <family val="1"/>
      </rPr>
      <t>24</t>
    </r>
    <r>
      <rPr>
        <sz val="12"/>
        <rFont val="標楷體"/>
        <family val="4"/>
      </rPr>
      <t>日院授主基經字第</t>
    </r>
    <r>
      <rPr>
        <sz val="12"/>
        <rFont val="Times New Roman"/>
        <family val="1"/>
      </rPr>
      <t>1060200058</t>
    </r>
    <r>
      <rPr>
        <sz val="12"/>
        <rFont val="標楷體"/>
        <family val="4"/>
      </rPr>
      <t xml:space="preserve">號函同意，中小
</t>
    </r>
    <r>
      <rPr>
        <sz val="12"/>
        <rFont val="Times New Roman"/>
        <family val="1"/>
      </rPr>
      <t xml:space="preserve">  </t>
    </r>
    <r>
      <rPr>
        <sz val="12"/>
        <rFont val="標楷體"/>
        <family val="4"/>
      </rPr>
      <t>企業發展基金及地方產業發展基金自</t>
    </r>
    <r>
      <rPr>
        <sz val="12"/>
        <rFont val="Times New Roman"/>
        <family val="1"/>
      </rPr>
      <t>107</t>
    </r>
    <r>
      <rPr>
        <sz val="12"/>
        <rFont val="標楷體"/>
        <family val="4"/>
      </rPr>
      <t xml:space="preserve">年度起整併，以地方產業發展基金業務納入中
  小企業發展基金辦理，隸屬經濟作業基金。以下各表同。
</t>
    </r>
    <r>
      <rPr>
        <sz val="12"/>
        <rFont val="Times New Roman"/>
        <family val="1"/>
      </rPr>
      <t>3</t>
    </r>
    <r>
      <rPr>
        <sz val="12"/>
        <rFont val="標楷體"/>
        <family val="4"/>
      </rPr>
      <t>.本期其他綜合餘絀：</t>
    </r>
  </si>
  <si>
    <r>
      <t xml:space="preserve">1.服務成本決算數較預算數增加，主要係奉核定新增辦理「林口新創園國際創業聚落營運計畫」支付房屋租金及管理費所致。
</t>
    </r>
    <r>
      <rPr>
        <sz val="11"/>
        <rFont val="Times New Roman"/>
        <family val="1"/>
      </rPr>
      <t>2.</t>
    </r>
    <r>
      <rPr>
        <sz val="11"/>
        <rFont val="標楷體"/>
        <family val="4"/>
      </rPr>
      <t xml:space="preserve">以服務費用編列勞務承攬：
</t>
    </r>
    <r>
      <rPr>
        <sz val="11"/>
        <rFont val="Times New Roman"/>
        <family val="1"/>
      </rPr>
      <t>(1)</t>
    </r>
    <r>
      <rPr>
        <sz val="11"/>
        <rFont val="標楷體"/>
        <family val="4"/>
      </rPr>
      <t>辦理新竹生醫育成中心環境清潔維護外包，預算編列</t>
    </r>
    <r>
      <rPr>
        <sz val="11"/>
        <rFont val="Times New Roman"/>
        <family val="1"/>
      </rPr>
      <t>1</t>
    </r>
    <r>
      <rPr>
        <sz val="11"/>
        <rFont val="標楷體"/>
        <family val="4"/>
      </rPr>
      <t>人</t>
    </r>
    <r>
      <rPr>
        <sz val="11"/>
        <rFont val="Times New Roman"/>
        <family val="1"/>
      </rPr>
      <t>150,000</t>
    </r>
    <r>
      <rPr>
        <sz val="11"/>
        <rFont val="標楷體"/>
        <family val="4"/>
      </rPr>
      <t>元，實際進用</t>
    </r>
    <r>
      <rPr>
        <sz val="11"/>
        <rFont val="Times New Roman"/>
        <family val="1"/>
      </rPr>
      <t>1</t>
    </r>
    <r>
      <rPr>
        <sz val="11"/>
        <rFont val="標楷體"/>
        <family val="4"/>
      </rPr>
      <t>人，決算數</t>
    </r>
    <r>
      <rPr>
        <sz val="11"/>
        <rFont val="Times New Roman"/>
        <family val="1"/>
      </rPr>
      <t>142,159</t>
    </r>
    <r>
      <rPr>
        <sz val="11"/>
        <rFont val="標楷體"/>
        <family val="4"/>
      </rPr>
      <t xml:space="preserve">元。
</t>
    </r>
    <r>
      <rPr>
        <sz val="11"/>
        <rFont val="Times New Roman"/>
        <family val="1"/>
      </rPr>
      <t>(2)</t>
    </r>
    <r>
      <rPr>
        <sz val="11"/>
        <rFont val="標楷體"/>
        <family val="4"/>
      </rPr>
      <t>新增辦理「林口新創園國際創業聚落營運計畫」，保全門禁外包</t>
    </r>
    <r>
      <rPr>
        <sz val="11"/>
        <rFont val="標楷體"/>
        <family val="4"/>
      </rPr>
      <t>未編列預算，實際進用</t>
    </r>
    <r>
      <rPr>
        <sz val="11"/>
        <rFont val="Times New Roman"/>
        <family val="1"/>
      </rPr>
      <t>18</t>
    </r>
    <r>
      <rPr>
        <sz val="11"/>
        <rFont val="標楷體"/>
        <family val="4"/>
      </rPr>
      <t>人，決算數</t>
    </r>
    <r>
      <rPr>
        <sz val="11"/>
        <rFont val="Times New Roman"/>
        <family val="1"/>
      </rPr>
      <t>685,713</t>
    </r>
    <r>
      <rPr>
        <sz val="11"/>
        <rFont val="標楷體"/>
        <family val="4"/>
      </rPr>
      <t>元，及環境清潔維護外包未編列預算編列，實際進用</t>
    </r>
    <r>
      <rPr>
        <sz val="11"/>
        <rFont val="Times New Roman"/>
        <family val="1"/>
      </rPr>
      <t>10</t>
    </r>
    <r>
      <rPr>
        <sz val="11"/>
        <rFont val="標楷體"/>
        <family val="4"/>
      </rPr>
      <t>人，決算數</t>
    </r>
    <r>
      <rPr>
        <sz val="11"/>
        <rFont val="Times New Roman"/>
        <family val="1"/>
      </rPr>
      <t>361,581</t>
    </r>
    <r>
      <rPr>
        <sz val="11"/>
        <rFont val="標楷體"/>
        <family val="4"/>
      </rPr>
      <t>元。</t>
    </r>
  </si>
  <si>
    <t xml:space="preserve">主要係因「中小企業創業育成信託投資專戶」認列投資損失較預計增加，及辦理國際合作投資專案之管顧公司因故解約，結算其投資收益績效，撥付增額管理費所致。
</t>
  </si>
  <si>
    <t>主要係因配合行政院政策新增辦理「中小企業加速投資行動方案」所支付委託融資手續費及行政作業費所致。</t>
  </si>
  <si>
    <r>
      <rPr>
        <sz val="12"/>
        <rFont val="Times New Roman"/>
        <family val="1"/>
      </rPr>
      <t>1</t>
    </r>
    <r>
      <rPr>
        <sz val="12"/>
        <rFont val="標楷體"/>
        <family val="4"/>
      </rPr>
      <t xml:space="preserve">.主要係因配合行政院政策新增辦理中小型店家數位轉型補助計畫及商圈小型店家促進消費計畫增加專業服務費及補捐助費用支出所致。
</t>
    </r>
    <r>
      <rPr>
        <sz val="12"/>
        <rFont val="Times New Roman"/>
        <family val="1"/>
      </rPr>
      <t>2.</t>
    </r>
    <r>
      <rPr>
        <sz val="12"/>
        <rFont val="標楷體"/>
        <family val="4"/>
      </rPr>
      <t>編列國外旅費預算數</t>
    </r>
    <r>
      <rPr>
        <sz val="12"/>
        <rFont val="Times New Roman"/>
        <family val="1"/>
      </rPr>
      <t>473,000</t>
    </r>
    <r>
      <rPr>
        <sz val="12"/>
        <rFont val="標楷體"/>
        <family val="4"/>
      </rPr>
      <t>元，決算數</t>
    </r>
    <r>
      <rPr>
        <sz val="12"/>
        <rFont val="Times New Roman"/>
        <family val="1"/>
      </rPr>
      <t>358,549</t>
    </r>
    <r>
      <rPr>
        <sz val="12"/>
        <rFont val="標楷體"/>
        <family val="4"/>
      </rPr>
      <t>元。</t>
    </r>
  </si>
  <si>
    <r>
      <t>1.</t>
    </r>
    <r>
      <rPr>
        <sz val="14"/>
        <color indexed="8"/>
        <rFont val="標楷體"/>
        <family val="4"/>
      </rPr>
      <t>另於服務費用支付辦理新竹生醫育成中心環境清潔維護外包勞務承攬，預算數</t>
    </r>
    <r>
      <rPr>
        <sz val="14"/>
        <color indexed="8"/>
        <rFont val="Times New Roman"/>
        <family val="1"/>
      </rPr>
      <t>150,000</t>
    </r>
    <r>
      <rPr>
        <sz val="14"/>
        <color indexed="8"/>
        <rFont val="標楷體"/>
        <family val="4"/>
      </rPr>
      <t>元，決算數</t>
    </r>
    <r>
      <rPr>
        <sz val="14"/>
        <color indexed="8"/>
        <rFont val="Times New Roman"/>
        <family val="1"/>
      </rPr>
      <t xml:space="preserve">142,159 </t>
    </r>
    <r>
      <rPr>
        <sz val="14"/>
        <color indexed="8"/>
        <rFont val="標楷體"/>
        <family val="4"/>
      </rPr>
      <t>元；林口新創園保全門禁外包勞務承攬，未編列預算，決算數</t>
    </r>
    <r>
      <rPr>
        <sz val="14"/>
        <color indexed="8"/>
        <rFont val="Times New Roman"/>
        <family val="1"/>
      </rPr>
      <t>685,713</t>
    </r>
    <r>
      <rPr>
        <sz val="14"/>
        <color indexed="8"/>
        <rFont val="標楷體"/>
        <family val="4"/>
      </rPr>
      <t>元、清潔外包勞務承攬，未編列預算，決算數</t>
    </r>
    <r>
      <rPr>
        <sz val="14"/>
        <color indexed="8"/>
        <rFont val="Times New Roman"/>
        <family val="1"/>
      </rPr>
      <t>361,581</t>
    </r>
    <r>
      <rPr>
        <sz val="14"/>
        <color indexed="8"/>
        <rFont val="標楷體"/>
        <family val="4"/>
      </rPr>
      <t xml:space="preserve">元。
</t>
    </r>
    <r>
      <rPr>
        <sz val="14"/>
        <color indexed="8"/>
        <rFont val="Times New Roman"/>
        <family val="1"/>
      </rPr>
      <t>2.</t>
    </r>
    <r>
      <rPr>
        <sz val="14"/>
        <color indexed="8"/>
        <rFont val="標楷體"/>
        <family val="4"/>
      </rPr>
      <t>獎金：係年終獎金，預算數</t>
    </r>
    <r>
      <rPr>
        <sz val="14"/>
        <color indexed="8"/>
        <rFont val="Times New Roman"/>
        <family val="1"/>
      </rPr>
      <t>97,000</t>
    </r>
    <r>
      <rPr>
        <sz val="14"/>
        <color indexed="8"/>
        <rFont val="標楷體"/>
        <family val="4"/>
      </rPr>
      <t>元，決算數</t>
    </r>
    <r>
      <rPr>
        <sz val="14"/>
        <color indexed="8"/>
        <rFont val="Times New Roman"/>
        <family val="1"/>
      </rPr>
      <t>97,266</t>
    </r>
    <r>
      <rPr>
        <sz val="14"/>
        <color indexed="8"/>
        <rFont val="標楷體"/>
        <family val="4"/>
      </rPr>
      <t>元，支付</t>
    </r>
    <r>
      <rPr>
        <sz val="14"/>
        <color indexed="8"/>
        <rFont val="Times New Roman"/>
        <family val="1"/>
      </rPr>
      <t>1</t>
    </r>
    <r>
      <rPr>
        <sz val="14"/>
        <color indexed="8"/>
        <rFont val="標楷體"/>
        <family val="4"/>
      </rPr>
      <t>人，依據行政院</t>
    </r>
    <r>
      <rPr>
        <sz val="14"/>
        <color indexed="8"/>
        <rFont val="Times New Roman"/>
        <family val="1"/>
      </rPr>
      <t>107</t>
    </r>
    <r>
      <rPr>
        <sz val="14"/>
        <color indexed="8"/>
        <rFont val="標楷體"/>
        <family val="4"/>
      </rPr>
      <t>年</t>
    </r>
    <r>
      <rPr>
        <sz val="14"/>
        <color indexed="8"/>
        <rFont val="Times New Roman"/>
        <family val="1"/>
      </rPr>
      <t>12</t>
    </r>
    <r>
      <rPr>
        <sz val="14"/>
        <color indexed="8"/>
        <rFont val="標楷體"/>
        <family val="4"/>
      </rPr>
      <t>月</t>
    </r>
    <r>
      <rPr>
        <sz val="14"/>
        <color indexed="8"/>
        <rFont val="Times New Roman"/>
        <family val="1"/>
      </rPr>
      <t>25</t>
    </r>
    <r>
      <rPr>
        <sz val="14"/>
        <color indexed="8"/>
        <rFont val="標楷體"/>
        <family val="4"/>
      </rPr>
      <t>日院授人給字第</t>
    </r>
    <r>
      <rPr>
        <sz val="14"/>
        <color indexed="8"/>
        <rFont val="Times New Roman"/>
        <family val="1"/>
      </rPr>
      <t>1070059504</t>
    </r>
    <r>
      <rPr>
        <sz val="14"/>
        <color indexed="8"/>
        <rFont val="標楷體"/>
        <family val="4"/>
      </rPr>
      <t>號函訂定「軍公教人員年終工作獎金發給注意事項」辦理。</t>
    </r>
  </si>
  <si>
    <r>
      <rPr>
        <sz val="12"/>
        <color indexed="8"/>
        <rFont val="標楷體"/>
        <family val="4"/>
      </rPr>
      <t>附註：信託代理與保證資產（負債）：本年度決算數</t>
    </r>
    <r>
      <rPr>
        <sz val="12"/>
        <color indexed="8"/>
        <rFont val="Times New Roman"/>
        <family val="1"/>
      </rPr>
      <t xml:space="preserve"> 0 </t>
    </r>
    <r>
      <rPr>
        <sz val="12"/>
        <color indexed="8"/>
        <rFont val="標楷體"/>
        <family val="4"/>
      </rPr>
      <t>元，上年度決算數</t>
    </r>
    <r>
      <rPr>
        <sz val="12"/>
        <color indexed="8"/>
        <rFont val="Times New Roman"/>
        <family val="1"/>
      </rPr>
      <t xml:space="preserve">25,407,850 </t>
    </r>
    <r>
      <rPr>
        <sz val="12"/>
        <color indexed="8"/>
        <rFont val="標楷體"/>
        <family val="4"/>
      </rPr>
      <t>元，均屬保證品</t>
    </r>
    <r>
      <rPr>
        <sz val="12"/>
        <color indexed="8"/>
        <rFont val="Times New Roman"/>
        <family val="1"/>
      </rPr>
      <t>(</t>
    </r>
    <r>
      <rPr>
        <sz val="12"/>
        <color indexed="8"/>
        <rFont val="標楷體"/>
        <family val="4"/>
      </rPr>
      <t>應付保證品</t>
    </r>
    <r>
      <rPr>
        <sz val="12"/>
        <color indexed="8"/>
        <rFont val="Times New Roman"/>
        <family val="1"/>
      </rPr>
      <t>)</t>
    </r>
    <r>
      <rPr>
        <sz val="12"/>
        <color indexed="8"/>
        <rFont val="標楷體"/>
        <family val="4"/>
      </rPr>
      <t>。</t>
    </r>
    <r>
      <rPr>
        <sz val="12"/>
        <color indexed="8"/>
        <rFont val="Times New Roman"/>
        <family val="1"/>
      </rPr>
      <t xml:space="preserve">    </t>
    </r>
    <r>
      <rPr>
        <sz val="12"/>
        <color indexed="8"/>
        <rFont val="標楷體"/>
        <family val="4"/>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</si>
</sst>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0.00_-;_-* &quot; &quot;??_-;_-@_-"/>
    <numFmt numFmtId="177" formatCode="_-* #,##0_-;\-* #,##0_-;_-* &quot;-&quot;??_-;_-@_-"/>
    <numFmt numFmtId="178" formatCode="#,##0.00_ "/>
    <numFmt numFmtId="179" formatCode="#,##0_-;\-#,##0_-;_-* &quot; &quot;??_-;_-@_-"/>
    <numFmt numFmtId="180" formatCode="#,##0.00_ ;[Red]\-#,##0.00\ "/>
    <numFmt numFmtId="181" formatCode="#,##0.00_-;\-#,##0.00_-;_-* &quot; &quot;??_-;_-@_-\ "/>
    <numFmt numFmtId="182" formatCode="_-* #,##0.00_-;\-* #,##0.00_-;_-* &quot;-&quot;_-;_-@_-"/>
    <numFmt numFmtId="183" formatCode="#,##0_ "/>
    <numFmt numFmtId="184" formatCode="#,##0.00;\-#,##0.00;_-* &quot;-&quot;??_-;_-@_-"/>
  </numFmts>
  <fonts count="89">
    <font>
      <sz val="12"/>
      <color theme="1"/>
      <name val="Calibri"/>
      <family val="1"/>
    </font>
    <font>
      <sz val="12"/>
      <color indexed="8"/>
      <name val="新細明體"/>
      <family val="1"/>
    </font>
    <font>
      <sz val="14"/>
      <name val="標楷體"/>
      <family val="4"/>
    </font>
    <font>
      <sz val="9"/>
      <name val="新細明體"/>
      <family val="1"/>
    </font>
    <font>
      <b/>
      <u val="single"/>
      <sz val="16"/>
      <name val="標楷體"/>
      <family val="4"/>
    </font>
    <font>
      <sz val="12"/>
      <name val="新細明體"/>
      <family val="1"/>
    </font>
    <font>
      <b/>
      <sz val="12"/>
      <name val="新細明體"/>
      <family val="1"/>
    </font>
    <font>
      <sz val="10"/>
      <name val="Times New Roman"/>
      <family val="1"/>
    </font>
    <font>
      <sz val="16"/>
      <name val="新細明體"/>
      <family val="1"/>
    </font>
    <font>
      <sz val="11"/>
      <name val="Times New Roman"/>
      <family val="1"/>
    </font>
    <font>
      <sz val="10"/>
      <name val="Arial"/>
      <family val="2"/>
    </font>
    <font>
      <sz val="10"/>
      <name val="新細明體"/>
      <family val="1"/>
    </font>
    <font>
      <sz val="12"/>
      <name val="標楷體"/>
      <family val="4"/>
    </font>
    <font>
      <sz val="12"/>
      <color indexed="8"/>
      <name val="標楷體"/>
      <family val="4"/>
    </font>
    <font>
      <b/>
      <sz val="12"/>
      <name val="標楷體"/>
      <family val="4"/>
    </font>
    <font>
      <b/>
      <sz val="12"/>
      <name val="Times New Roman"/>
      <family val="1"/>
    </font>
    <font>
      <sz val="12"/>
      <name val="Times New Roman"/>
      <family val="1"/>
    </font>
    <font>
      <sz val="12"/>
      <color indexed="8"/>
      <name val="Times New Roman"/>
      <family val="1"/>
    </font>
    <font>
      <b/>
      <sz val="16"/>
      <name val="標楷體"/>
      <family val="4"/>
    </font>
    <font>
      <u val="single"/>
      <sz val="16"/>
      <name val="標楷體"/>
      <family val="4"/>
    </font>
    <font>
      <sz val="10"/>
      <color indexed="8"/>
      <name val="新細明體"/>
      <family val="1"/>
    </font>
    <font>
      <sz val="11"/>
      <color indexed="8"/>
      <name val="新細明體"/>
      <family val="1"/>
    </font>
    <font>
      <sz val="11"/>
      <color indexed="8"/>
      <name val="標楷體"/>
      <family val="4"/>
    </font>
    <font>
      <sz val="14"/>
      <color indexed="8"/>
      <name val="新細明體"/>
      <family val="1"/>
    </font>
    <font>
      <sz val="10"/>
      <name val="標楷體"/>
      <family val="4"/>
    </font>
    <font>
      <sz val="11"/>
      <color indexed="8"/>
      <name val="Times New Roman"/>
      <family val="1"/>
    </font>
    <font>
      <b/>
      <sz val="55"/>
      <name val="標楷體"/>
      <family val="4"/>
    </font>
    <font>
      <sz val="72"/>
      <name val="標楷體"/>
      <family val="4"/>
    </font>
    <font>
      <sz val="16"/>
      <name val="標楷體"/>
      <family val="4"/>
    </font>
    <font>
      <sz val="16"/>
      <color indexed="8"/>
      <name val="標楷體"/>
      <family val="4"/>
    </font>
    <font>
      <sz val="16"/>
      <color indexed="8"/>
      <name val="新細明體"/>
      <family val="1"/>
    </font>
    <font>
      <b/>
      <sz val="12"/>
      <color indexed="8"/>
      <name val="Times New Roman"/>
      <family val="1"/>
    </font>
    <font>
      <b/>
      <sz val="62"/>
      <name val="標楷體"/>
      <family val="4"/>
    </font>
    <font>
      <b/>
      <sz val="60"/>
      <name val="標楷體"/>
      <family val="4"/>
    </font>
    <font>
      <sz val="12"/>
      <color indexed="9"/>
      <name val="Times New Roman"/>
      <family val="1"/>
    </font>
    <font>
      <b/>
      <u val="single"/>
      <sz val="18"/>
      <color indexed="8"/>
      <name val="標楷體"/>
      <family val="4"/>
    </font>
    <font>
      <sz val="12"/>
      <color indexed="10"/>
      <name val="華康楷書體W5"/>
      <family val="1"/>
    </font>
    <font>
      <b/>
      <sz val="11"/>
      <color indexed="8"/>
      <name val="標楷體"/>
      <family val="4"/>
    </font>
    <font>
      <b/>
      <sz val="11"/>
      <color indexed="10"/>
      <name val="Times New Roman"/>
      <family val="1"/>
    </font>
    <font>
      <sz val="11"/>
      <color indexed="10"/>
      <name val="Times New Roman"/>
      <family val="1"/>
    </font>
    <font>
      <sz val="11"/>
      <name val="標楷體"/>
      <family val="4"/>
    </font>
    <font>
      <b/>
      <sz val="11"/>
      <name val="標楷體"/>
      <family val="4"/>
    </font>
    <font>
      <b/>
      <sz val="11"/>
      <name val="Times New Roman"/>
      <family val="1"/>
    </font>
    <font>
      <b/>
      <sz val="10"/>
      <name val="Times New Roman"/>
      <family val="1"/>
    </font>
    <font>
      <sz val="14"/>
      <color indexed="8"/>
      <name val="Times New Roman"/>
      <family val="1"/>
    </font>
    <font>
      <sz val="14"/>
      <color indexed="8"/>
      <name val="標楷體"/>
      <family val="4"/>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1"/>
      <color theme="1"/>
      <name val="Calibri"/>
      <family val="1"/>
    </font>
    <font>
      <sz val="14"/>
      <color theme="1"/>
      <name val="Calibri"/>
      <family val="1"/>
    </font>
    <font>
      <sz val="12"/>
      <color theme="1"/>
      <name val="標楷體"/>
      <family val="4"/>
    </font>
    <font>
      <sz val="11"/>
      <color theme="1"/>
      <name val="標楷體"/>
      <family val="4"/>
    </font>
    <font>
      <sz val="10"/>
      <color theme="1"/>
      <name val="Calibri"/>
      <family val="1"/>
    </font>
    <font>
      <b/>
      <sz val="12"/>
      <color theme="1"/>
      <name val="Times New Roman"/>
      <family val="1"/>
    </font>
    <font>
      <sz val="11"/>
      <color theme="1"/>
      <name val="Times New Roman"/>
      <family val="1"/>
    </font>
    <font>
      <sz val="16"/>
      <color theme="1"/>
      <name val="Calibri"/>
      <family val="1"/>
    </font>
    <font>
      <sz val="16"/>
      <color theme="1"/>
      <name val="標楷體"/>
      <family val="4"/>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border>
    <border>
      <left/>
      <right style="thin"/>
      <top/>
      <bottom style="thin"/>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top style="thin"/>
      <bottom style="thin"/>
    </border>
    <border>
      <left/>
      <right/>
      <top style="thin"/>
      <bottom/>
    </border>
    <border>
      <left/>
      <right style="thin"/>
      <top style="thin"/>
      <bottom style="thin"/>
    </border>
    <border>
      <left style="thin"/>
      <right/>
      <top/>
      <bottom/>
    </border>
    <border>
      <left style="thin"/>
      <right/>
      <top/>
      <bottom style="thin"/>
    </border>
    <border>
      <left/>
      <right/>
      <top/>
      <bottom style="thin"/>
    </border>
    <border>
      <left style="thin"/>
      <right/>
      <top style="thin"/>
      <bottom/>
    </border>
    <border>
      <left/>
      <right style="thin">
        <color indexed="8"/>
      </right>
      <top/>
      <bottom/>
    </border>
    <border>
      <left style="thin">
        <color indexed="8"/>
      </left>
      <right style="thin">
        <color indexed="8"/>
      </right>
      <top/>
      <bottom/>
    </border>
    <border>
      <left style="thin">
        <color indexed="8"/>
      </left>
      <right style="thin"/>
      <top/>
      <bottom/>
    </border>
    <border>
      <left style="thin"/>
      <right style="thin">
        <color indexed="8"/>
      </right>
      <top/>
      <bottom/>
    </border>
    <border>
      <left/>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3" fontId="5" fillId="0" borderId="0" applyFont="0" applyFill="0" applyBorder="0" applyAlignment="0" applyProtection="0"/>
    <xf numFmtId="41" fontId="0" fillId="0" borderId="0" applyFont="0" applyFill="0" applyBorder="0" applyAlignment="0" applyProtection="0"/>
    <xf numFmtId="0" fontId="63" fillId="20" borderId="0" applyNumberFormat="0" applyBorder="0" applyAlignment="0" applyProtection="0"/>
    <xf numFmtId="0" fontId="64" fillId="0" borderId="1" applyNumberFormat="0" applyFill="0" applyAlignment="0" applyProtection="0"/>
    <xf numFmtId="0" fontId="65" fillId="21" borderId="0" applyNumberFormat="0" applyBorder="0" applyAlignment="0" applyProtection="0"/>
    <xf numFmtId="9" fontId="0" fillId="0" borderId="0" applyFont="0" applyFill="0" applyBorder="0" applyAlignment="0" applyProtection="0"/>
    <xf numFmtId="0" fontId="6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0" fillId="23" borderId="4" applyNumberFormat="0" applyFont="0" applyAlignment="0" applyProtection="0"/>
    <xf numFmtId="0" fontId="68" fillId="0" borderId="0" applyNumberForma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0" borderId="2" applyNumberFormat="0" applyAlignment="0" applyProtection="0"/>
    <xf numFmtId="0" fontId="74" fillId="22" borderId="8" applyNumberFormat="0" applyAlignment="0" applyProtection="0"/>
    <xf numFmtId="0" fontId="75" fillId="31" borderId="9" applyNumberFormat="0" applyAlignment="0" applyProtection="0"/>
    <xf numFmtId="0" fontId="76" fillId="32" borderId="0" applyNumberFormat="0" applyBorder="0" applyAlignment="0" applyProtection="0"/>
    <xf numFmtId="0" fontId="77" fillId="0" borderId="0" applyNumberFormat="0" applyFill="0" applyBorder="0" applyAlignment="0" applyProtection="0"/>
  </cellStyleXfs>
  <cellXfs count="478">
    <xf numFmtId="0" fontId="0"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2" fillId="0" borderId="0" xfId="0" applyFont="1" applyAlignment="1">
      <alignment vertical="center"/>
    </xf>
    <xf numFmtId="0" fontId="8" fillId="0" borderId="0" xfId="0" applyFont="1" applyAlignment="1">
      <alignment vertical="center"/>
    </xf>
    <xf numFmtId="0" fontId="10" fillId="0" borderId="0" xfId="0" applyNumberFormat="1" applyFont="1" applyFill="1" applyBorder="1" applyAlignment="1">
      <alignment/>
    </xf>
    <xf numFmtId="0" fontId="11" fillId="0" borderId="10" xfId="0" applyFont="1" applyBorder="1" applyAlignment="1">
      <alignment vertical="top" wrapText="1"/>
    </xf>
    <xf numFmtId="0" fontId="0" fillId="0" borderId="0" xfId="0" applyBorder="1" applyAlignment="1">
      <alignment vertical="center"/>
    </xf>
    <xf numFmtId="176" fontId="15" fillId="0" borderId="11" xfId="0" applyNumberFormat="1" applyFont="1" applyBorder="1" applyAlignment="1">
      <alignment horizontal="right" vertical="top"/>
    </xf>
    <xf numFmtId="176" fontId="16" fillId="0" borderId="12" xfId="0" applyNumberFormat="1" applyFont="1" applyBorder="1" applyAlignment="1">
      <alignment horizontal="right" vertical="top"/>
    </xf>
    <xf numFmtId="49" fontId="78" fillId="0" borderId="13" xfId="0" applyNumberFormat="1" applyFont="1" applyBorder="1"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Alignment="1">
      <alignment/>
    </xf>
    <xf numFmtId="0" fontId="0" fillId="0" borderId="0" xfId="0" applyAlignment="1">
      <alignment vertical="center"/>
    </xf>
    <xf numFmtId="0" fontId="12" fillId="0" borderId="0" xfId="0" applyFont="1" applyAlignment="1">
      <alignment/>
    </xf>
    <xf numFmtId="43" fontId="0" fillId="0" borderId="0" xfId="0" applyNumberFormat="1" applyAlignment="1">
      <alignment/>
    </xf>
    <xf numFmtId="176" fontId="15" fillId="0" borderId="14" xfId="0" applyNumberFormat="1" applyFont="1" applyBorder="1" applyAlignment="1">
      <alignment horizontal="right" vertical="top"/>
    </xf>
    <xf numFmtId="43" fontId="0" fillId="0" borderId="0" xfId="0" applyNumberFormat="1" applyBorder="1" applyAlignment="1">
      <alignment/>
    </xf>
    <xf numFmtId="49" fontId="5" fillId="0" borderId="14" xfId="0" applyNumberFormat="1" applyFont="1" applyBorder="1" applyAlignment="1">
      <alignment horizontal="center" vertical="top" wrapText="1"/>
    </xf>
    <xf numFmtId="176" fontId="16" fillId="0" borderId="14" xfId="0" applyNumberFormat="1" applyFont="1" applyBorder="1" applyAlignment="1">
      <alignment horizontal="right" vertical="top"/>
    </xf>
    <xf numFmtId="49" fontId="5" fillId="0" borderId="11" xfId="0" applyNumberFormat="1" applyFont="1" applyBorder="1" applyAlignment="1">
      <alignment horizontal="left" vertical="top" wrapText="1"/>
    </xf>
    <xf numFmtId="49" fontId="0" fillId="0" borderId="0" xfId="0" applyNumberFormat="1" applyAlignment="1">
      <alignment vertical="center" wrapText="1"/>
    </xf>
    <xf numFmtId="49" fontId="0" fillId="0" borderId="0" xfId="0" applyNumberFormat="1" applyAlignment="1">
      <alignment vertical="center"/>
    </xf>
    <xf numFmtId="0" fontId="0" fillId="0" borderId="0" xfId="0" applyAlignment="1">
      <alignment vertical="center" wrapText="1"/>
    </xf>
    <xf numFmtId="176" fontId="16" fillId="0" borderId="11" xfId="0" applyNumberFormat="1" applyFont="1" applyBorder="1" applyAlignment="1">
      <alignment horizontal="right" vertical="top"/>
    </xf>
    <xf numFmtId="176" fontId="16" fillId="0" borderId="10" xfId="0" applyNumberFormat="1" applyFont="1" applyBorder="1" applyAlignment="1">
      <alignment horizontal="right" vertical="top"/>
    </xf>
    <xf numFmtId="176" fontId="15" fillId="0" borderId="10" xfId="0" applyNumberFormat="1" applyFont="1" applyBorder="1" applyAlignment="1">
      <alignment horizontal="right" vertical="top"/>
    </xf>
    <xf numFmtId="176" fontId="15" fillId="0" borderId="12" xfId="0" applyNumberFormat="1" applyFont="1" applyBorder="1" applyAlignment="1">
      <alignment horizontal="right" vertical="top"/>
    </xf>
    <xf numFmtId="0" fontId="0" fillId="0" borderId="0" xfId="0" applyAlignment="1">
      <alignment/>
    </xf>
    <xf numFmtId="0" fontId="4" fillId="0" borderId="0" xfId="0" applyNumberFormat="1" applyFont="1" applyAlignment="1">
      <alignment horizontal="center"/>
    </xf>
    <xf numFmtId="0" fontId="79" fillId="0" borderId="0" xfId="0" applyFont="1" applyAlignment="1">
      <alignment vertical="center"/>
    </xf>
    <xf numFmtId="0" fontId="0" fillId="0" borderId="0" xfId="0" applyAlignment="1">
      <alignment vertical="center"/>
    </xf>
    <xf numFmtId="0" fontId="80"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49" fontId="15" fillId="0" borderId="14" xfId="0" applyNumberFormat="1" applyFont="1" applyBorder="1" applyAlignment="1">
      <alignment horizontal="left" vertical="center" wrapText="1"/>
    </xf>
    <xf numFmtId="176" fontId="15" fillId="0" borderId="11" xfId="0" applyNumberFormat="1" applyFont="1" applyBorder="1" applyAlignment="1">
      <alignment horizontal="right" vertical="center"/>
    </xf>
    <xf numFmtId="0" fontId="15" fillId="0" borderId="14" xfId="0" applyFont="1" applyBorder="1" applyAlignment="1">
      <alignment vertical="center" wrapText="1"/>
    </xf>
    <xf numFmtId="0" fontId="81" fillId="0" borderId="0" xfId="0" applyFont="1" applyAlignment="1">
      <alignment vertical="top" wrapText="1"/>
    </xf>
    <xf numFmtId="0" fontId="81" fillId="0" borderId="0" xfId="0" applyFont="1" applyAlignment="1">
      <alignment vertical="center"/>
    </xf>
    <xf numFmtId="49" fontId="14" fillId="0" borderId="14" xfId="0" applyNumberFormat="1" applyFont="1" applyBorder="1" applyAlignment="1">
      <alignment horizontal="left" vertical="top" wrapText="1"/>
    </xf>
    <xf numFmtId="49" fontId="12" fillId="0" borderId="14" xfId="0" applyNumberFormat="1" applyFont="1" applyBorder="1" applyAlignment="1">
      <alignment horizontal="left" vertical="top" wrapText="1" indent="1"/>
    </xf>
    <xf numFmtId="49" fontId="24" fillId="0" borderId="10" xfId="0" applyNumberFormat="1" applyFont="1" applyBorder="1" applyAlignment="1">
      <alignment horizontal="left" vertical="top" wrapText="1" indent="3"/>
    </xf>
    <xf numFmtId="0" fontId="81" fillId="0" borderId="0" xfId="0" applyFont="1" applyAlignment="1">
      <alignment wrapText="1"/>
    </xf>
    <xf numFmtId="0" fontId="81" fillId="0" borderId="0" xfId="0" applyFont="1" applyAlignment="1">
      <alignment/>
    </xf>
    <xf numFmtId="177" fontId="81" fillId="0" borderId="10" xfId="0" applyNumberFormat="1" applyFont="1" applyFill="1" applyBorder="1" applyAlignment="1">
      <alignment horizontal="center" vertical="center" wrapText="1"/>
    </xf>
    <xf numFmtId="0" fontId="81" fillId="0" borderId="0" xfId="0" applyFont="1" applyAlignment="1">
      <alignment/>
    </xf>
    <xf numFmtId="49" fontId="81" fillId="0" borderId="0" xfId="0" applyNumberFormat="1" applyFont="1" applyAlignment="1">
      <alignment wrapText="1"/>
    </xf>
    <xf numFmtId="49" fontId="81" fillId="0" borderId="0" xfId="0" applyNumberFormat="1" applyFont="1" applyAlignment="1">
      <alignment/>
    </xf>
    <xf numFmtId="0" fontId="81" fillId="0" borderId="13" xfId="0" applyFont="1" applyBorder="1" applyAlignment="1">
      <alignment horizontal="center" vertical="center"/>
    </xf>
    <xf numFmtId="49" fontId="12" fillId="0" borderId="14" xfId="0" applyNumberFormat="1" applyFont="1" applyBorder="1" applyAlignment="1">
      <alignment horizontal="left" vertical="top" wrapText="1" indent="2"/>
    </xf>
    <xf numFmtId="49" fontId="16" fillId="0" borderId="14" xfId="0" applyNumberFormat="1"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0" xfId="0" applyNumberFormat="1" applyFont="1" applyBorder="1" applyAlignment="1">
      <alignment horizontal="left" vertical="top" wrapText="1"/>
    </xf>
    <xf numFmtId="49" fontId="12" fillId="0" borderId="11"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49" fontId="12" fillId="0" borderId="14"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176" fontId="16" fillId="0" borderId="14" xfId="0" applyNumberFormat="1" applyFont="1" applyBorder="1" applyAlignment="1">
      <alignment vertical="center"/>
    </xf>
    <xf numFmtId="176" fontId="16" fillId="0" borderId="10" xfId="0" applyNumberFormat="1" applyFont="1" applyBorder="1" applyAlignment="1">
      <alignment vertic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left" vertical="center" wrapText="1" indent="2"/>
    </xf>
    <xf numFmtId="49" fontId="16" fillId="0" borderId="11" xfId="0" applyNumberFormat="1" applyFont="1" applyBorder="1" applyAlignment="1">
      <alignment horizontal="left" vertical="top" wrapText="1"/>
    </xf>
    <xf numFmtId="49" fontId="12" fillId="0" borderId="14" xfId="0" applyNumberFormat="1" applyFont="1" applyBorder="1" applyAlignment="1">
      <alignment horizontal="left" vertical="center" wrapText="1"/>
    </xf>
    <xf numFmtId="49" fontId="12" fillId="0" borderId="14" xfId="0" applyNumberFormat="1" applyFont="1" applyBorder="1" applyAlignment="1">
      <alignment horizontal="left" vertical="center" wrapText="1" indent="1"/>
    </xf>
    <xf numFmtId="49" fontId="12" fillId="0" borderId="10" xfId="0" applyNumberFormat="1" applyFont="1" applyBorder="1" applyAlignment="1">
      <alignment horizontal="left" vertical="center" wrapText="1"/>
    </xf>
    <xf numFmtId="49" fontId="78" fillId="0" borderId="0" xfId="0" applyNumberFormat="1" applyFont="1" applyAlignment="1">
      <alignment vertical="center" wrapText="1"/>
    </xf>
    <xf numFmtId="176" fontId="16" fillId="0" borderId="15" xfId="0" applyNumberFormat="1" applyFont="1" applyBorder="1" applyAlignment="1">
      <alignment horizontal="right" vertical="top"/>
    </xf>
    <xf numFmtId="49" fontId="6" fillId="0" borderId="11"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14" fillId="0" borderId="10" xfId="0" applyNumberFormat="1" applyFont="1" applyBorder="1" applyAlignment="1">
      <alignment horizontal="left" vertical="top" wrapText="1" indent="2"/>
    </xf>
    <xf numFmtId="49" fontId="5" fillId="0" borderId="12" xfId="0" applyNumberFormat="1" applyFont="1" applyBorder="1" applyAlignment="1">
      <alignment horizontal="left" vertical="center" wrapText="1"/>
    </xf>
    <xf numFmtId="179" fontId="15" fillId="0" borderId="14" xfId="0" applyNumberFormat="1" applyFont="1" applyBorder="1" applyAlignment="1">
      <alignment horizontal="right" vertical="center"/>
    </xf>
    <xf numFmtId="179" fontId="16" fillId="0" borderId="14" xfId="0" applyNumberFormat="1" applyFont="1" applyBorder="1" applyAlignment="1">
      <alignment horizontal="right" vertical="center"/>
    </xf>
    <xf numFmtId="179" fontId="15" fillId="0" borderId="10" xfId="0" applyNumberFormat="1" applyFont="1" applyBorder="1" applyAlignment="1">
      <alignment horizontal="right" vertical="center"/>
    </xf>
    <xf numFmtId="0" fontId="78"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12" fillId="0" borderId="16"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13" xfId="0" applyNumberFormat="1" applyFont="1" applyBorder="1" applyAlignment="1">
      <alignment horizontal="distributed" vertical="center" wrapText="1"/>
    </xf>
    <xf numFmtId="0" fontId="12" fillId="0" borderId="13" xfId="0" applyNumberFormat="1" applyFont="1" applyBorder="1" applyAlignment="1">
      <alignment horizontal="center" vertical="center" wrapText="1"/>
    </xf>
    <xf numFmtId="0" fontId="4" fillId="0" borderId="0" xfId="0" applyFont="1" applyAlignment="1">
      <alignment horizontal="left" vertical="center"/>
    </xf>
    <xf numFmtId="0" fontId="12" fillId="0" borderId="0" xfId="0" applyFont="1" applyAlignment="1">
      <alignment horizontal="left" vertical="center"/>
    </xf>
    <xf numFmtId="49" fontId="14" fillId="0" borderId="10" xfId="0" applyNumberFormat="1" applyFont="1" applyBorder="1" applyAlignment="1">
      <alignment horizontal="left" vertical="top" wrapText="1" indent="1"/>
    </xf>
    <xf numFmtId="0" fontId="26" fillId="0" borderId="0" xfId="0" applyFont="1" applyAlignment="1">
      <alignment vertical="center"/>
    </xf>
    <xf numFmtId="178" fontId="16" fillId="0" borderId="0" xfId="0" applyNumberFormat="1" applyFont="1" applyAlignment="1">
      <alignment horizontal="distributed" vertical="center"/>
    </xf>
    <xf numFmtId="178" fontId="16" fillId="0" borderId="0" xfId="0" applyNumberFormat="1" applyFont="1" applyAlignment="1">
      <alignment vertical="center"/>
    </xf>
    <xf numFmtId="178" fontId="16" fillId="0" borderId="0" xfId="34" applyNumberFormat="1" applyFont="1" applyAlignment="1">
      <alignment vertical="center"/>
    </xf>
    <xf numFmtId="182" fontId="16" fillId="0" borderId="0" xfId="34" applyNumberFormat="1" applyFont="1" applyAlignment="1">
      <alignment vertical="center"/>
    </xf>
    <xf numFmtId="178" fontId="16" fillId="0" borderId="0" xfId="0" applyNumberFormat="1" applyFont="1" applyAlignment="1">
      <alignment horizontal="justify" vertical="center" wrapText="1"/>
    </xf>
    <xf numFmtId="178" fontId="7" fillId="0" borderId="12" xfId="0" applyNumberFormat="1" applyFont="1" applyBorder="1" applyAlignment="1">
      <alignment horizontal="right" vertical="top"/>
    </xf>
    <xf numFmtId="178" fontId="16" fillId="0" borderId="14" xfId="0" applyNumberFormat="1" applyFont="1" applyBorder="1" applyAlignment="1">
      <alignment horizontal="right" vertical="top"/>
    </xf>
    <xf numFmtId="178" fontId="15" fillId="0" borderId="14" xfId="0" applyNumberFormat="1" applyFont="1" applyBorder="1" applyAlignment="1">
      <alignment horizontal="right" vertical="top"/>
    </xf>
    <xf numFmtId="178" fontId="16" fillId="0" borderId="14" xfId="0" applyNumberFormat="1"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center" vertical="center"/>
    </xf>
    <xf numFmtId="0" fontId="0" fillId="0" borderId="0" xfId="0" applyAlignment="1">
      <alignment vertical="center"/>
    </xf>
    <xf numFmtId="0" fontId="81" fillId="0" borderId="0" xfId="0" applyFont="1" applyAlignment="1">
      <alignment vertical="center" wrapText="1"/>
    </xf>
    <xf numFmtId="179" fontId="15" fillId="0" borderId="18" xfId="0" applyNumberFormat="1" applyFont="1" applyBorder="1" applyAlignment="1">
      <alignment horizontal="right" vertical="center"/>
    </xf>
    <xf numFmtId="49" fontId="5" fillId="0" borderId="18" xfId="0" applyNumberFormat="1" applyFont="1" applyBorder="1" applyAlignment="1">
      <alignment horizontal="left" vertical="center" wrapText="1"/>
    </xf>
    <xf numFmtId="0" fontId="12" fillId="0" borderId="0" xfId="0" applyFont="1" applyAlignment="1">
      <alignment horizontal="center" vertical="center"/>
    </xf>
    <xf numFmtId="0" fontId="81" fillId="0" borderId="10" xfId="0" applyFont="1" applyBorder="1" applyAlignment="1">
      <alignment horizontal="center" vertical="center" wrapText="1"/>
    </xf>
    <xf numFmtId="0" fontId="4" fillId="0" borderId="0" xfId="0" applyFont="1" applyAlignment="1">
      <alignment horizontal="center" vertical="center"/>
    </xf>
    <xf numFmtId="49" fontId="78" fillId="0" borderId="13" xfId="0" applyNumberFormat="1" applyFont="1" applyBorder="1" applyAlignment="1">
      <alignment horizontal="center" vertical="center"/>
    </xf>
    <xf numFmtId="49" fontId="81" fillId="0" borderId="13" xfId="0" applyNumberFormat="1" applyFont="1" applyBorder="1" applyAlignment="1">
      <alignment horizontal="center" vertical="center"/>
    </xf>
    <xf numFmtId="0" fontId="81" fillId="0" borderId="13" xfId="0" applyFont="1" applyBorder="1" applyAlignment="1">
      <alignment horizontal="center" vertical="center"/>
    </xf>
    <xf numFmtId="49" fontId="81" fillId="0" borderId="13" xfId="0" applyNumberFormat="1" applyFont="1" applyBorder="1" applyAlignment="1">
      <alignment horizontal="center" vertical="center" wrapText="1"/>
    </xf>
    <xf numFmtId="0" fontId="12" fillId="0" borderId="0" xfId="0" applyFont="1" applyAlignment="1">
      <alignment horizontal="right" vertical="center"/>
    </xf>
    <xf numFmtId="49" fontId="12" fillId="0" borderId="18" xfId="0" applyNumberFormat="1" applyFont="1" applyBorder="1" applyAlignment="1">
      <alignment horizontal="left" vertical="top" wrapText="1"/>
    </xf>
    <xf numFmtId="0" fontId="16" fillId="0" borderId="19" xfId="0" applyNumberFormat="1" applyFont="1" applyFill="1" applyBorder="1" applyAlignment="1">
      <alignment horizontal="center" vertical="center"/>
    </xf>
    <xf numFmtId="49" fontId="15" fillId="0" borderId="14" xfId="0" applyNumberFormat="1" applyFont="1" applyBorder="1" applyAlignment="1">
      <alignment horizontal="left" vertical="top" wrapText="1"/>
    </xf>
    <xf numFmtId="49" fontId="15" fillId="0" borderId="14" xfId="0" applyNumberFormat="1" applyFont="1" applyBorder="1" applyAlignment="1">
      <alignment horizontal="left" vertical="top" wrapText="1" indent="1"/>
    </xf>
    <xf numFmtId="49" fontId="16" fillId="0" borderId="14" xfId="0" applyNumberFormat="1" applyFont="1" applyBorder="1" applyAlignment="1">
      <alignment horizontal="left" vertical="top" wrapText="1" indent="2"/>
    </xf>
    <xf numFmtId="49" fontId="15" fillId="0" borderId="10" xfId="0" applyNumberFormat="1" applyFont="1" applyBorder="1" applyAlignment="1">
      <alignment horizontal="left" vertical="top" wrapText="1"/>
    </xf>
    <xf numFmtId="49" fontId="14" fillId="0" borderId="10" xfId="0" applyNumberFormat="1" applyFont="1" applyBorder="1" applyAlignment="1">
      <alignment horizontal="left" vertical="center" wrapText="1"/>
    </xf>
    <xf numFmtId="0" fontId="78" fillId="0" borderId="13" xfId="0" applyFont="1" applyBorder="1" applyAlignment="1">
      <alignment horizontal="center" vertical="center"/>
    </xf>
    <xf numFmtId="49" fontId="16" fillId="0" borderId="14" xfId="0" applyNumberFormat="1" applyFont="1" applyBorder="1" applyAlignment="1">
      <alignment horizontal="left" vertical="center" wrapText="1" indent="1"/>
    </xf>
    <xf numFmtId="49" fontId="15" fillId="0" borderId="10" xfId="0" applyNumberFormat="1" applyFont="1" applyBorder="1" applyAlignment="1">
      <alignment horizontal="left" vertical="center" wrapText="1"/>
    </xf>
    <xf numFmtId="176" fontId="15" fillId="0" borderId="14" xfId="0" applyNumberFormat="1" applyFont="1" applyBorder="1" applyAlignment="1">
      <alignment horizontal="right" vertical="center"/>
    </xf>
    <xf numFmtId="176" fontId="16" fillId="0" borderId="14"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15" fillId="0" borderId="10" xfId="0" applyNumberFormat="1" applyFont="1" applyBorder="1" applyAlignment="1">
      <alignment horizontal="right" vertical="center"/>
    </xf>
    <xf numFmtId="176" fontId="15" fillId="0" borderId="12" xfId="0" applyNumberFormat="1" applyFont="1" applyBorder="1" applyAlignment="1">
      <alignment horizontal="right" vertical="center"/>
    </xf>
    <xf numFmtId="49" fontId="12" fillId="0" borderId="14" xfId="0" applyNumberFormat="1" applyFont="1" applyBorder="1" applyAlignment="1">
      <alignment horizontal="left" vertical="top" wrapText="1" indent="3"/>
    </xf>
    <xf numFmtId="49" fontId="12" fillId="0" borderId="10" xfId="0" applyNumberFormat="1" applyFont="1" applyBorder="1" applyAlignment="1">
      <alignment horizontal="left" vertical="top" wrapText="1" indent="3"/>
    </xf>
    <xf numFmtId="49" fontId="16" fillId="0" borderId="14" xfId="0" applyNumberFormat="1" applyFont="1" applyBorder="1" applyAlignment="1">
      <alignment horizontal="left" vertical="top" wrapText="1" indent="3"/>
    </xf>
    <xf numFmtId="49" fontId="16" fillId="0" borderId="10" xfId="0" applyNumberFormat="1" applyFont="1" applyBorder="1" applyAlignment="1">
      <alignment horizontal="left" vertical="top" wrapText="1" indent="3"/>
    </xf>
    <xf numFmtId="49" fontId="16" fillId="0" borderId="14" xfId="0" applyNumberFormat="1" applyFont="1" applyBorder="1" applyAlignment="1">
      <alignment horizontal="left" vertical="top" wrapText="1" indent="1"/>
    </xf>
    <xf numFmtId="49" fontId="16" fillId="0" borderId="10" xfId="0" applyNumberFormat="1" applyFont="1" applyBorder="1" applyAlignment="1">
      <alignment horizontal="left" vertical="top" wrapText="1"/>
    </xf>
    <xf numFmtId="49" fontId="16" fillId="0" borderId="14" xfId="0" applyNumberFormat="1" applyFont="1" applyBorder="1" applyAlignment="1">
      <alignment horizontal="left" vertical="center" wrapText="1"/>
    </xf>
    <xf numFmtId="0" fontId="15" fillId="0" borderId="14" xfId="0" applyFont="1" applyBorder="1" applyAlignment="1">
      <alignment horizontal="left" vertical="top" wrapText="1"/>
    </xf>
    <xf numFmtId="0" fontId="15" fillId="0" borderId="14" xfId="0" applyFont="1" applyBorder="1" applyAlignment="1">
      <alignment horizontal="left" vertical="top" wrapText="1" indent="1"/>
    </xf>
    <xf numFmtId="0" fontId="15" fillId="0" borderId="14" xfId="0" applyFont="1" applyBorder="1" applyAlignment="1">
      <alignment horizontal="left" vertical="top" wrapText="1" indent="2"/>
    </xf>
    <xf numFmtId="0" fontId="16" fillId="0" borderId="14" xfId="0" applyFont="1" applyBorder="1" applyAlignment="1">
      <alignment horizontal="left" vertical="top" wrapText="1" indent="3"/>
    </xf>
    <xf numFmtId="0" fontId="16" fillId="0" borderId="10" xfId="0" applyFont="1" applyBorder="1" applyAlignment="1">
      <alignment horizontal="left" vertical="top" wrapText="1" indent="3"/>
    </xf>
    <xf numFmtId="178" fontId="16" fillId="0" borderId="10" xfId="0" applyNumberFormat="1" applyFont="1" applyBorder="1" applyAlignment="1">
      <alignment horizontal="right" vertical="top"/>
    </xf>
    <xf numFmtId="178" fontId="15" fillId="0" borderId="10" xfId="0" applyNumberFormat="1" applyFont="1" applyBorder="1" applyAlignment="1">
      <alignment horizontal="right" vertical="top"/>
    </xf>
    <xf numFmtId="0" fontId="6" fillId="0" borderId="14" xfId="0" applyFont="1" applyBorder="1" applyAlignment="1">
      <alignment vertical="top" wrapText="1"/>
    </xf>
    <xf numFmtId="0" fontId="5" fillId="0" borderId="14" xfId="0" applyFont="1" applyBorder="1" applyAlignment="1">
      <alignment vertical="top" wrapText="1"/>
    </xf>
    <xf numFmtId="49" fontId="12" fillId="0" borderId="10" xfId="0" applyNumberFormat="1" applyFont="1" applyBorder="1" applyAlignment="1">
      <alignment horizontal="left" vertical="top" wrapText="1" indent="1"/>
    </xf>
    <xf numFmtId="0" fontId="5" fillId="0" borderId="10" xfId="0" applyFont="1" applyBorder="1" applyAlignment="1">
      <alignment vertical="top" wrapText="1"/>
    </xf>
    <xf numFmtId="0" fontId="12" fillId="0" borderId="14" xfId="0" applyFont="1" applyBorder="1" applyAlignment="1">
      <alignment vertical="top" wrapText="1"/>
    </xf>
    <xf numFmtId="0" fontId="15" fillId="0" borderId="14" xfId="0" applyFont="1" applyBorder="1" applyAlignment="1">
      <alignment vertical="top" wrapText="1"/>
    </xf>
    <xf numFmtId="0" fontId="16" fillId="0" borderId="14" xfId="0" applyFont="1" applyBorder="1" applyAlignment="1">
      <alignment vertical="top" wrapText="1"/>
    </xf>
    <xf numFmtId="49" fontId="16" fillId="0" borderId="10" xfId="0" applyNumberFormat="1" applyFont="1" applyBorder="1" applyAlignment="1">
      <alignment horizontal="left" vertical="top" wrapText="1" indent="1"/>
    </xf>
    <xf numFmtId="0" fontId="16" fillId="0" borderId="10" xfId="0" applyFont="1" applyBorder="1" applyAlignment="1">
      <alignment vertical="top" wrapText="1"/>
    </xf>
    <xf numFmtId="0" fontId="0" fillId="0" borderId="0" xfId="0" applyFont="1" applyAlignment="1">
      <alignment/>
    </xf>
    <xf numFmtId="176" fontId="15" fillId="0" borderId="15" xfId="0" applyNumberFormat="1" applyFont="1" applyBorder="1" applyAlignment="1">
      <alignment horizontal="right" vertical="top"/>
    </xf>
    <xf numFmtId="49" fontId="78" fillId="0" borderId="13" xfId="35" applyNumberFormat="1" applyFont="1" applyBorder="1" applyAlignment="1">
      <alignment horizontal="center" vertical="center"/>
    </xf>
    <xf numFmtId="49" fontId="15" fillId="0" borderId="11" xfId="0" applyNumberFormat="1" applyFont="1" applyBorder="1" applyAlignment="1">
      <alignment horizontal="left" vertical="top" wrapText="1"/>
    </xf>
    <xf numFmtId="49" fontId="78" fillId="0" borderId="13" xfId="35" applyNumberFormat="1" applyFont="1" applyBorder="1" applyAlignment="1">
      <alignment horizontal="center" vertical="center" wrapText="1"/>
    </xf>
    <xf numFmtId="49" fontId="15" fillId="0" borderId="14" xfId="0" applyNumberFormat="1" applyFont="1" applyBorder="1" applyAlignment="1">
      <alignment horizontal="center" vertical="top" wrapText="1"/>
    </xf>
    <xf numFmtId="49" fontId="16" fillId="0" borderId="14" xfId="0" applyNumberFormat="1" applyFont="1" applyBorder="1" applyAlignment="1">
      <alignment horizontal="center" vertical="top" wrapText="1"/>
    </xf>
    <xf numFmtId="0" fontId="78" fillId="0" borderId="10" xfId="0" applyFont="1" applyBorder="1" applyAlignment="1">
      <alignment/>
    </xf>
    <xf numFmtId="49" fontId="15" fillId="0" borderId="10" xfId="0" applyNumberFormat="1" applyFont="1" applyBorder="1" applyAlignment="1">
      <alignment horizontal="left" vertical="top" wrapText="1" indent="2"/>
    </xf>
    <xf numFmtId="0" fontId="84" fillId="0" borderId="10" xfId="0" applyFont="1" applyBorder="1" applyAlignment="1">
      <alignment/>
    </xf>
    <xf numFmtId="178" fontId="15" fillId="0" borderId="10" xfId="33" applyNumberFormat="1" applyFont="1" applyBorder="1" applyAlignment="1">
      <alignment/>
    </xf>
    <xf numFmtId="49" fontId="5" fillId="0" borderId="12" xfId="0" applyNumberFormat="1" applyFont="1" applyBorder="1" applyAlignment="1">
      <alignment horizontal="left" vertical="top" wrapText="1"/>
    </xf>
    <xf numFmtId="49" fontId="16" fillId="0" borderId="12" xfId="0" applyNumberFormat="1" applyFont="1" applyBorder="1" applyAlignment="1">
      <alignment horizontal="left" vertical="top" wrapText="1"/>
    </xf>
    <xf numFmtId="49" fontId="78" fillId="0" borderId="13" xfId="0" applyNumberFormat="1" applyFont="1" applyBorder="1" applyAlignment="1">
      <alignment horizontal="center" vertical="center" wrapText="1"/>
    </xf>
    <xf numFmtId="176" fontId="16" fillId="0" borderId="11" xfId="0" applyNumberFormat="1" applyFont="1" applyBorder="1" applyAlignment="1">
      <alignment vertical="center"/>
    </xf>
    <xf numFmtId="176" fontId="16" fillId="0" borderId="12" xfId="0" applyNumberFormat="1" applyFont="1" applyBorder="1" applyAlignment="1">
      <alignment vertical="center"/>
    </xf>
    <xf numFmtId="49" fontId="12" fillId="0" borderId="13" xfId="0" applyNumberFormat="1" applyFont="1" applyBorder="1" applyAlignment="1">
      <alignment horizontal="center" vertical="center" wrapText="1"/>
    </xf>
    <xf numFmtId="0" fontId="81" fillId="0" borderId="0" xfId="0" applyFont="1" applyAlignment="1">
      <alignment vertical="top"/>
    </xf>
    <xf numFmtId="49" fontId="81" fillId="0" borderId="13" xfId="0" applyNumberFormat="1" applyFont="1" applyBorder="1" applyAlignment="1">
      <alignment horizontal="right" vertical="center" wrapText="1"/>
    </xf>
    <xf numFmtId="0" fontId="78" fillId="0" borderId="13"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xf>
    <xf numFmtId="178" fontId="16" fillId="0" borderId="0" xfId="0" applyNumberFormat="1" applyFont="1" applyBorder="1" applyAlignment="1">
      <alignment horizontal="right" vertical="center" shrinkToFit="1"/>
    </xf>
    <xf numFmtId="49" fontId="12" fillId="0" borderId="20" xfId="0" applyNumberFormat="1" applyFont="1" applyBorder="1" applyAlignment="1">
      <alignment horizontal="left" vertical="center" wrapText="1"/>
    </xf>
    <xf numFmtId="49" fontId="12" fillId="0" borderId="21" xfId="0" applyNumberFormat="1" applyFont="1" applyBorder="1" applyAlignment="1">
      <alignment horizontal="distributed" vertical="center" shrinkToFit="1"/>
    </xf>
    <xf numFmtId="178" fontId="16" fillId="0" borderId="22" xfId="0" applyNumberFormat="1" applyFont="1" applyBorder="1" applyAlignment="1">
      <alignment horizontal="right" vertical="center" shrinkToFit="1"/>
    </xf>
    <xf numFmtId="178" fontId="16" fillId="0" borderId="14" xfId="0" applyNumberFormat="1" applyFont="1" applyBorder="1" applyAlignment="1">
      <alignment horizontal="right" vertical="center" shrinkToFit="1"/>
    </xf>
    <xf numFmtId="178" fontId="16" fillId="0" borderId="14" xfId="0" applyNumberFormat="1" applyFont="1" applyBorder="1" applyAlignment="1">
      <alignment horizontal="center" vertical="center" shrinkToFit="1"/>
    </xf>
    <xf numFmtId="178" fontId="16" fillId="0" borderId="10" xfId="0" applyNumberFormat="1" applyFont="1" applyBorder="1" applyAlignment="1">
      <alignment horizontal="right" vertical="center" shrinkToFit="1"/>
    </xf>
    <xf numFmtId="49" fontId="12" fillId="0" borderId="14" xfId="0" applyNumberFormat="1" applyFont="1" applyFill="1" applyBorder="1" applyAlignment="1">
      <alignment horizontal="left" vertical="top" wrapText="1"/>
    </xf>
    <xf numFmtId="0" fontId="33" fillId="0" borderId="0" xfId="0" applyFont="1" applyAlignment="1">
      <alignment horizontal="center" vertical="center"/>
    </xf>
    <xf numFmtId="0" fontId="81" fillId="0" borderId="10" xfId="0" applyFont="1" applyBorder="1" applyAlignment="1">
      <alignment horizontal="center" vertical="center" wrapText="1"/>
    </xf>
    <xf numFmtId="0" fontId="25" fillId="0" borderId="0" xfId="0" applyFont="1" applyFill="1" applyAlignment="1">
      <alignment vertical="center"/>
    </xf>
    <xf numFmtId="183" fontId="34" fillId="0" borderId="0" xfId="0" applyNumberFormat="1" applyFont="1" applyFill="1" applyAlignment="1">
      <alignment vertical="center"/>
    </xf>
    <xf numFmtId="183" fontId="17" fillId="0" borderId="0" xfId="0" applyNumberFormat="1" applyFont="1" applyFill="1" applyAlignment="1">
      <alignment vertical="center"/>
    </xf>
    <xf numFmtId="183" fontId="35" fillId="0" borderId="0" xfId="0" applyNumberFormat="1" applyFont="1" applyFill="1" applyAlignment="1">
      <alignment horizontal="right" vertical="center"/>
    </xf>
    <xf numFmtId="183" fontId="35" fillId="0" borderId="0" xfId="0" applyNumberFormat="1" applyFont="1" applyFill="1" applyAlignment="1">
      <alignment horizontal="left" vertical="center"/>
    </xf>
    <xf numFmtId="183" fontId="13" fillId="0" borderId="0" xfId="0" applyNumberFormat="1" applyFont="1" applyFill="1" applyAlignment="1">
      <alignment horizontal="right" vertical="top"/>
    </xf>
    <xf numFmtId="183" fontId="17" fillId="0" borderId="0" xfId="0" applyNumberFormat="1" applyFont="1" applyFill="1" applyAlignment="1">
      <alignment horizontal="left" vertical="top"/>
    </xf>
    <xf numFmtId="183" fontId="13" fillId="0" borderId="0" xfId="0" applyNumberFormat="1" applyFont="1" applyFill="1" applyAlignment="1">
      <alignment horizontal="right"/>
    </xf>
    <xf numFmtId="184" fontId="38" fillId="0" borderId="15" xfId="0" applyNumberFormat="1" applyFont="1" applyFill="1" applyBorder="1" applyAlignment="1">
      <alignment vertical="center"/>
    </xf>
    <xf numFmtId="0" fontId="25" fillId="0" borderId="20" xfId="0" applyFont="1" applyFill="1" applyBorder="1" applyAlignment="1">
      <alignment vertical="center"/>
    </xf>
    <xf numFmtId="184" fontId="39" fillId="0" borderId="14" xfId="0" applyNumberFormat="1" applyFont="1" applyFill="1" applyBorder="1" applyAlignment="1">
      <alignment vertical="center"/>
    </xf>
    <xf numFmtId="0" fontId="9" fillId="0" borderId="20" xfId="0" applyFont="1" applyFill="1" applyBorder="1" applyAlignment="1">
      <alignment horizontal="left" vertical="center" wrapText="1" indent="1"/>
    </xf>
    <xf numFmtId="184" fontId="9" fillId="0" borderId="14" xfId="0" applyNumberFormat="1" applyFont="1" applyFill="1" applyBorder="1" applyAlignment="1">
      <alignment vertical="center"/>
    </xf>
    <xf numFmtId="0" fontId="9" fillId="0" borderId="20" xfId="0" applyFont="1" applyFill="1" applyBorder="1" applyAlignment="1">
      <alignment vertical="center" wrapText="1"/>
    </xf>
    <xf numFmtId="0" fontId="37" fillId="0" borderId="20" xfId="0" applyFont="1" applyFill="1" applyBorder="1" applyAlignment="1">
      <alignment vertical="center"/>
    </xf>
    <xf numFmtId="0" fontId="9" fillId="0" borderId="20" xfId="0" applyFont="1" applyFill="1" applyBorder="1" applyAlignment="1">
      <alignment horizontal="left" vertical="center" wrapText="1" indent="2"/>
    </xf>
    <xf numFmtId="0" fontId="37" fillId="0" borderId="21" xfId="0" applyFont="1" applyFill="1" applyBorder="1" applyAlignment="1">
      <alignment horizontal="distributed" vertical="center"/>
    </xf>
    <xf numFmtId="184" fontId="38" fillId="0" borderId="10" xfId="0" applyNumberFormat="1" applyFont="1" applyFill="1" applyBorder="1" applyAlignment="1">
      <alignment vertical="center"/>
    </xf>
    <xf numFmtId="0" fontId="37" fillId="0" borderId="23" xfId="0" applyFont="1" applyFill="1" applyBorder="1" applyAlignment="1">
      <alignment vertical="center" wrapText="1"/>
    </xf>
    <xf numFmtId="0" fontId="41" fillId="0" borderId="20" xfId="0" applyFont="1" applyFill="1" applyBorder="1" applyAlignment="1">
      <alignment vertical="center" wrapText="1"/>
    </xf>
    <xf numFmtId="183" fontId="13" fillId="0" borderId="13" xfId="0" applyNumberFormat="1" applyFont="1" applyFill="1" applyBorder="1" applyAlignment="1">
      <alignment horizontal="center" vertical="center" wrapText="1"/>
    </xf>
    <xf numFmtId="49" fontId="14" fillId="0" borderId="14" xfId="0" applyNumberFormat="1" applyFont="1" applyBorder="1" applyAlignment="1">
      <alignment horizontal="left" vertical="top" wrapText="1" indent="1"/>
    </xf>
    <xf numFmtId="0" fontId="16" fillId="0" borderId="13" xfId="0" applyNumberFormat="1" applyFont="1" applyBorder="1" applyAlignment="1">
      <alignment horizontal="center" vertical="center"/>
    </xf>
    <xf numFmtId="180" fontId="16" fillId="0" borderId="14" xfId="0" applyNumberFormat="1" applyFont="1" applyBorder="1" applyAlignment="1">
      <alignment horizontal="right" vertical="top"/>
    </xf>
    <xf numFmtId="180" fontId="16" fillId="0" borderId="10" xfId="0" applyNumberFormat="1" applyFont="1" applyBorder="1" applyAlignment="1">
      <alignment horizontal="right" vertical="top"/>
    </xf>
    <xf numFmtId="49" fontId="78" fillId="0" borderId="13" xfId="0" applyNumberFormat="1" applyFont="1" applyBorder="1" applyAlignment="1">
      <alignment horizontal="center" vertical="center"/>
    </xf>
    <xf numFmtId="49" fontId="81" fillId="0" borderId="13" xfId="0" applyNumberFormat="1" applyFont="1" applyBorder="1" applyAlignment="1">
      <alignment horizontal="center" vertical="center"/>
    </xf>
    <xf numFmtId="176" fontId="9" fillId="0" borderId="11" xfId="0" applyNumberFormat="1" applyFont="1" applyBorder="1" applyAlignment="1">
      <alignment horizontal="right" vertical="top"/>
    </xf>
    <xf numFmtId="176" fontId="42" fillId="0" borderId="11" xfId="0" applyNumberFormat="1" applyFont="1" applyBorder="1" applyAlignment="1">
      <alignment horizontal="right" vertical="top"/>
    </xf>
    <xf numFmtId="176" fontId="42" fillId="0" borderId="12" xfId="0" applyNumberFormat="1" applyFont="1" applyBorder="1" applyAlignment="1">
      <alignment horizontal="right" vertical="top"/>
    </xf>
    <xf numFmtId="49" fontId="14" fillId="0" borderId="10" xfId="0" applyNumberFormat="1" applyFont="1" applyBorder="1" applyAlignment="1">
      <alignment horizontal="left" vertical="top" wrapText="1"/>
    </xf>
    <xf numFmtId="43" fontId="43" fillId="0" borderId="14" xfId="0" applyNumberFormat="1" applyFont="1" applyBorder="1" applyAlignment="1">
      <alignment horizontal="right" vertical="top"/>
    </xf>
    <xf numFmtId="43" fontId="7" fillId="0" borderId="14" xfId="0" applyNumberFormat="1" applyFont="1" applyBorder="1" applyAlignment="1">
      <alignment horizontal="right" vertical="top"/>
    </xf>
    <xf numFmtId="43" fontId="7" fillId="0" borderId="10" xfId="0" applyNumberFormat="1" applyFont="1" applyBorder="1" applyAlignment="1">
      <alignment horizontal="right" vertical="top"/>
    </xf>
    <xf numFmtId="43" fontId="43" fillId="0" borderId="11" xfId="0" applyNumberFormat="1" applyFont="1" applyBorder="1" applyAlignment="1">
      <alignment horizontal="right" vertical="top"/>
    </xf>
    <xf numFmtId="43" fontId="7" fillId="0" borderId="11" xfId="0" applyNumberFormat="1" applyFont="1" applyBorder="1" applyAlignment="1">
      <alignment horizontal="right" vertical="top"/>
    </xf>
    <xf numFmtId="43" fontId="7" fillId="0" borderId="12" xfId="0" applyNumberFormat="1" applyFont="1" applyBorder="1" applyAlignment="1">
      <alignment horizontal="right" vertical="top"/>
    </xf>
    <xf numFmtId="0" fontId="15" fillId="0" borderId="10" xfId="0" applyFont="1" applyBorder="1" applyAlignment="1">
      <alignment horizontal="left" vertical="top" wrapText="1" indent="1"/>
    </xf>
    <xf numFmtId="43" fontId="43" fillId="0" borderId="10" xfId="0" applyNumberFormat="1" applyFont="1" applyBorder="1" applyAlignment="1">
      <alignment horizontal="right" vertical="top"/>
    </xf>
    <xf numFmtId="43" fontId="43" fillId="0" borderId="12" xfId="0" applyNumberFormat="1" applyFont="1" applyBorder="1" applyAlignment="1">
      <alignment horizontal="right" vertical="top"/>
    </xf>
    <xf numFmtId="0" fontId="12" fillId="0" borderId="10" xfId="0" applyFont="1" applyBorder="1" applyAlignment="1">
      <alignment vertical="top" wrapText="1"/>
    </xf>
    <xf numFmtId="180" fontId="16" fillId="0" borderId="11" xfId="0" applyNumberFormat="1" applyFont="1" applyBorder="1" applyAlignment="1">
      <alignment horizontal="right" vertical="top"/>
    </xf>
    <xf numFmtId="180" fontId="16" fillId="0" borderId="12" xfId="0" applyNumberFormat="1" applyFont="1" applyBorder="1" applyAlignment="1">
      <alignment horizontal="right" vertical="top"/>
    </xf>
    <xf numFmtId="180" fontId="15" fillId="0" borderId="11" xfId="0" applyNumberFormat="1" applyFont="1" applyBorder="1" applyAlignment="1">
      <alignment horizontal="right" vertical="top"/>
    </xf>
    <xf numFmtId="180" fontId="15" fillId="0" borderId="12" xfId="0" applyNumberFormat="1" applyFont="1" applyBorder="1" applyAlignment="1">
      <alignment horizontal="right" vertical="top"/>
    </xf>
    <xf numFmtId="180" fontId="15" fillId="0" borderId="15" xfId="0" applyNumberFormat="1" applyFont="1" applyBorder="1" applyAlignment="1">
      <alignment horizontal="right" vertical="top"/>
    </xf>
    <xf numFmtId="49" fontId="16" fillId="0" borderId="14" xfId="0" applyNumberFormat="1" applyFont="1" applyFill="1" applyBorder="1" applyAlignment="1">
      <alignment horizontal="left" vertical="top" wrapText="1" indent="1"/>
    </xf>
    <xf numFmtId="49" fontId="16" fillId="0" borderId="10" xfId="0" applyNumberFormat="1" applyFont="1" applyFill="1" applyBorder="1" applyAlignment="1">
      <alignment horizontal="left" vertical="top" wrapText="1" indent="1"/>
    </xf>
    <xf numFmtId="0" fontId="12" fillId="0" borderId="14" xfId="0" applyFont="1" applyFill="1" applyBorder="1" applyAlignment="1">
      <alignment vertical="top" wrapText="1"/>
    </xf>
    <xf numFmtId="0" fontId="40" fillId="0" borderId="14" xfId="0" applyFont="1" applyBorder="1" applyAlignment="1">
      <alignment vertical="top" wrapText="1"/>
    </xf>
    <xf numFmtId="49" fontId="12" fillId="0" borderId="14" xfId="0" applyNumberFormat="1" applyFont="1" applyBorder="1" applyAlignment="1">
      <alignment horizontal="left" vertical="top" wrapText="1" indent="4"/>
    </xf>
    <xf numFmtId="0" fontId="0" fillId="0" borderId="14" xfId="0" applyBorder="1" applyAlignment="1">
      <alignment vertical="center"/>
    </xf>
    <xf numFmtId="49" fontId="12" fillId="0" borderId="10" xfId="0" applyNumberFormat="1" applyFont="1" applyBorder="1" applyAlignment="1">
      <alignment horizontal="left" vertical="top" wrapText="1" indent="4"/>
    </xf>
    <xf numFmtId="0" fontId="0" fillId="0" borderId="10" xfId="0" applyBorder="1" applyAlignment="1">
      <alignment vertical="center"/>
    </xf>
    <xf numFmtId="176" fontId="78" fillId="0" borderId="14" xfId="0" applyNumberFormat="1" applyFont="1" applyBorder="1" applyAlignment="1">
      <alignment vertical="center"/>
    </xf>
    <xf numFmtId="180" fontId="16" fillId="0" borderId="20" xfId="0" applyNumberFormat="1" applyFont="1" applyFill="1" applyBorder="1" applyAlignment="1">
      <alignment vertical="center"/>
    </xf>
    <xf numFmtId="180" fontId="16" fillId="0" borderId="14" xfId="0" applyNumberFormat="1" applyFont="1" applyFill="1" applyBorder="1" applyAlignment="1">
      <alignment vertical="center"/>
    </xf>
    <xf numFmtId="180" fontId="16" fillId="0" borderId="20" xfId="0" applyNumberFormat="1" applyFont="1" applyBorder="1" applyAlignment="1">
      <alignment vertical="center"/>
    </xf>
    <xf numFmtId="180" fontId="16" fillId="0" borderId="14" xfId="0" applyNumberFormat="1" applyFont="1" applyBorder="1" applyAlignment="1">
      <alignment vertical="center"/>
    </xf>
    <xf numFmtId="180" fontId="16" fillId="0" borderId="15" xfId="0" applyNumberFormat="1" applyFont="1" applyFill="1" applyBorder="1" applyAlignment="1">
      <alignment vertical="center"/>
    </xf>
    <xf numFmtId="0" fontId="0" fillId="0" borderId="18" xfId="0" applyFont="1" applyBorder="1" applyAlignment="1">
      <alignment/>
    </xf>
    <xf numFmtId="0" fontId="0" fillId="0" borderId="0" xfId="0" applyBorder="1" applyAlignment="1">
      <alignment/>
    </xf>
    <xf numFmtId="180" fontId="16" fillId="0" borderId="18" xfId="0" applyNumberFormat="1" applyFont="1" applyFill="1" applyBorder="1" applyAlignment="1">
      <alignment vertical="center"/>
    </xf>
    <xf numFmtId="180" fontId="16" fillId="0" borderId="0" xfId="0" applyNumberFormat="1" applyFont="1" applyFill="1" applyBorder="1" applyAlignment="1">
      <alignment vertical="center"/>
    </xf>
    <xf numFmtId="180" fontId="15" fillId="0" borderId="0" xfId="0" applyNumberFormat="1" applyFont="1" applyFill="1" applyBorder="1" applyAlignment="1">
      <alignment vertical="center"/>
    </xf>
    <xf numFmtId="184" fontId="42" fillId="0" borderId="15" xfId="0" applyNumberFormat="1" applyFont="1" applyFill="1" applyBorder="1" applyAlignment="1">
      <alignment vertical="center"/>
    </xf>
    <xf numFmtId="184" fontId="42" fillId="0" borderId="14" xfId="0" applyNumberFormat="1" applyFont="1" applyFill="1" applyBorder="1" applyAlignment="1">
      <alignment vertical="center"/>
    </xf>
    <xf numFmtId="184" fontId="42" fillId="0" borderId="10" xfId="0" applyNumberFormat="1" applyFont="1" applyFill="1" applyBorder="1" applyAlignment="1">
      <alignment vertical="center"/>
    </xf>
    <xf numFmtId="180" fontId="16" fillId="0" borderId="14" xfId="0" applyNumberFormat="1" applyFont="1" applyBorder="1" applyAlignment="1">
      <alignment vertical="top"/>
    </xf>
    <xf numFmtId="49" fontId="12" fillId="0" borderId="11" xfId="0" applyNumberFormat="1" applyFont="1" applyBorder="1" applyAlignment="1">
      <alignment horizontal="left" vertical="center" wrapText="1"/>
    </xf>
    <xf numFmtId="178" fontId="16" fillId="0" borderId="11" xfId="0" applyNumberFormat="1" applyFont="1" applyBorder="1" applyAlignment="1">
      <alignment vertical="center"/>
    </xf>
    <xf numFmtId="178" fontId="16" fillId="0" borderId="12" xfId="0" applyNumberFormat="1" applyFont="1" applyBorder="1" applyAlignment="1">
      <alignment vertical="center"/>
    </xf>
    <xf numFmtId="176" fontId="16" fillId="0" borderId="11" xfId="0" applyNumberFormat="1" applyFont="1" applyFill="1" applyBorder="1" applyAlignment="1">
      <alignment horizontal="right" vertical="top"/>
    </xf>
    <xf numFmtId="180" fontId="16" fillId="0" borderId="14" xfId="0" applyNumberFormat="1" applyFont="1" applyFill="1" applyBorder="1" applyAlignment="1">
      <alignment vertical="top"/>
    </xf>
    <xf numFmtId="49" fontId="16" fillId="0" borderId="14" xfId="0" applyNumberFormat="1" applyFont="1" applyBorder="1" applyAlignment="1">
      <alignment horizontal="left" vertical="top" wrapText="1"/>
    </xf>
    <xf numFmtId="180" fontId="16" fillId="0" borderId="24" xfId="0" applyNumberFormat="1" applyFont="1" applyBorder="1" applyAlignment="1">
      <alignment vertical="top"/>
    </xf>
    <xf numFmtId="180" fontId="16" fillId="0" borderId="25" xfId="0" applyNumberFormat="1" applyFont="1" applyBorder="1" applyAlignment="1">
      <alignment vertical="center"/>
    </xf>
    <xf numFmtId="180" fontId="16" fillId="0" borderId="26" xfId="0" applyNumberFormat="1" applyFont="1" applyBorder="1" applyAlignment="1">
      <alignment vertical="center"/>
    </xf>
    <xf numFmtId="180" fontId="16" fillId="0" borderId="27" xfId="0" applyNumberFormat="1" applyFont="1" applyBorder="1" applyAlignment="1">
      <alignment vertical="center"/>
    </xf>
    <xf numFmtId="180" fontId="16" fillId="0" borderId="24" xfId="0" applyNumberFormat="1" applyFont="1" applyBorder="1" applyAlignment="1">
      <alignment vertical="center"/>
    </xf>
    <xf numFmtId="178" fontId="16" fillId="0" borderId="11" xfId="0" applyNumberFormat="1" applyFont="1" applyBorder="1" applyAlignment="1">
      <alignment horizontal="right" vertical="center"/>
    </xf>
    <xf numFmtId="180" fontId="16" fillId="0" borderId="11" xfId="0" applyNumberFormat="1" applyFont="1" applyBorder="1" applyAlignment="1">
      <alignment vertical="center"/>
    </xf>
    <xf numFmtId="181" fontId="6" fillId="0" borderId="14" xfId="0" applyNumberFormat="1" applyFont="1" applyBorder="1" applyAlignment="1">
      <alignment horizontal="left" vertical="top" wrapText="1"/>
    </xf>
    <xf numFmtId="181" fontId="5" fillId="0" borderId="14" xfId="0" applyNumberFormat="1" applyFont="1" applyBorder="1" applyAlignment="1">
      <alignment horizontal="left" vertical="top" wrapText="1"/>
    </xf>
    <xf numFmtId="181" fontId="12" fillId="0" borderId="10" xfId="0" applyNumberFormat="1" applyFont="1" applyBorder="1" applyAlignment="1">
      <alignment horizontal="left" vertical="top" wrapText="1"/>
    </xf>
    <xf numFmtId="49" fontId="78" fillId="0" borderId="13" xfId="0" applyNumberFormat="1" applyFont="1" applyBorder="1" applyAlignment="1">
      <alignment horizontal="center" vertical="center"/>
    </xf>
    <xf numFmtId="49" fontId="81" fillId="0" borderId="13" xfId="0" applyNumberFormat="1" applyFont="1" applyBorder="1" applyAlignment="1">
      <alignment horizontal="center" vertical="center"/>
    </xf>
    <xf numFmtId="49" fontId="14" fillId="0" borderId="14" xfId="0" applyNumberFormat="1" applyFont="1" applyBorder="1" applyAlignment="1">
      <alignment horizontal="left" vertical="center" wrapText="1"/>
    </xf>
    <xf numFmtId="180" fontId="16" fillId="0" borderId="11" xfId="0" applyNumberFormat="1" applyFont="1" applyBorder="1" applyAlignment="1">
      <alignment horizontal="right" vertical="center"/>
    </xf>
    <xf numFmtId="180" fontId="16" fillId="0" borderId="12" xfId="0" applyNumberFormat="1" applyFont="1" applyBorder="1" applyAlignment="1">
      <alignment horizontal="right" vertical="center"/>
    </xf>
    <xf numFmtId="0" fontId="12" fillId="0" borderId="10" xfId="0" applyFont="1" applyFill="1" applyBorder="1" applyAlignment="1">
      <alignment vertical="top" wrapText="1"/>
    </xf>
    <xf numFmtId="178" fontId="16" fillId="0" borderId="11" xfId="0" applyNumberFormat="1" applyFont="1" applyBorder="1" applyAlignment="1">
      <alignment horizontal="right" vertical="top"/>
    </xf>
    <xf numFmtId="178" fontId="15" fillId="0" borderId="11" xfId="0" applyNumberFormat="1" applyFont="1" applyBorder="1" applyAlignment="1">
      <alignment horizontal="right" vertical="top"/>
    </xf>
    <xf numFmtId="178" fontId="15" fillId="0" borderId="15" xfId="0" applyNumberFormat="1" applyFont="1" applyBorder="1" applyAlignment="1">
      <alignment horizontal="right" vertical="top"/>
    </xf>
    <xf numFmtId="178" fontId="15" fillId="0" borderId="11" xfId="0" applyNumberFormat="1" applyFont="1" applyBorder="1" applyAlignment="1">
      <alignment vertical="top"/>
    </xf>
    <xf numFmtId="176" fontId="15" fillId="0" borderId="11" xfId="0" applyNumberFormat="1" applyFont="1" applyBorder="1" applyAlignment="1">
      <alignment vertical="top"/>
    </xf>
    <xf numFmtId="178" fontId="16" fillId="0" borderId="11" xfId="0" applyNumberFormat="1" applyFont="1" applyBorder="1" applyAlignment="1">
      <alignment vertical="top"/>
    </xf>
    <xf numFmtId="176" fontId="16" fillId="0" borderId="11" xfId="0" applyNumberFormat="1" applyFont="1" applyBorder="1" applyAlignment="1">
      <alignment vertical="top"/>
    </xf>
    <xf numFmtId="178" fontId="16" fillId="0" borderId="12" xfId="0" applyNumberFormat="1" applyFont="1" applyBorder="1" applyAlignment="1">
      <alignment vertical="top"/>
    </xf>
    <xf numFmtId="176" fontId="16" fillId="0" borderId="12" xfId="0" applyNumberFormat="1" applyFont="1" applyBorder="1" applyAlignment="1">
      <alignment vertical="top"/>
    </xf>
    <xf numFmtId="183" fontId="13" fillId="0" borderId="0" xfId="0" applyNumberFormat="1" applyFont="1" applyFill="1" applyAlignment="1">
      <alignment vertical="center"/>
    </xf>
    <xf numFmtId="0" fontId="13" fillId="0" borderId="0" xfId="0" applyFont="1" applyFill="1" applyAlignment="1">
      <alignment vertical="center"/>
    </xf>
    <xf numFmtId="178" fontId="15" fillId="0" borderId="11" xfId="0" applyNumberFormat="1" applyFont="1" applyBorder="1" applyAlignment="1">
      <alignment horizontal="right" vertical="center"/>
    </xf>
    <xf numFmtId="178" fontId="16" fillId="0" borderId="12" xfId="0" applyNumberFormat="1" applyFont="1" applyBorder="1" applyAlignment="1">
      <alignment horizontal="right" vertical="center"/>
    </xf>
    <xf numFmtId="178" fontId="9" fillId="0" borderId="14" xfId="0" applyNumberFormat="1" applyFont="1" applyFill="1" applyBorder="1" applyAlignment="1">
      <alignment vertical="center"/>
    </xf>
    <xf numFmtId="178" fontId="42" fillId="0" borderId="14" xfId="0" applyNumberFormat="1" applyFont="1" applyFill="1" applyBorder="1" applyAlignment="1">
      <alignment vertical="center"/>
    </xf>
    <xf numFmtId="178" fontId="42" fillId="0" borderId="10" xfId="0" applyNumberFormat="1" applyFont="1" applyFill="1" applyBorder="1" applyAlignment="1">
      <alignment vertical="center"/>
    </xf>
    <xf numFmtId="176" fontId="78" fillId="0" borderId="14" xfId="0" applyNumberFormat="1" applyFont="1" applyBorder="1" applyAlignment="1">
      <alignment vertical="top"/>
    </xf>
    <xf numFmtId="4" fontId="9" fillId="0" borderId="11" xfId="0" applyNumberFormat="1" applyFont="1" applyBorder="1" applyAlignment="1">
      <alignment horizontal="right" vertical="top"/>
    </xf>
    <xf numFmtId="0" fontId="16" fillId="0" borderId="0" xfId="0" applyFont="1" applyAlignment="1">
      <alignment horizontal="center" vertical="center"/>
    </xf>
    <xf numFmtId="0" fontId="16" fillId="0" borderId="0" xfId="0" applyNumberFormat="1" applyFont="1" applyAlignment="1">
      <alignment horizontal="center" vertical="center"/>
    </xf>
    <xf numFmtId="176" fontId="42" fillId="0" borderId="14" xfId="0" applyNumberFormat="1" applyFont="1" applyBorder="1" applyAlignment="1">
      <alignment horizontal="right" vertical="top"/>
    </xf>
    <xf numFmtId="0" fontId="81" fillId="0" borderId="14" xfId="0" applyFont="1" applyBorder="1" applyAlignment="1">
      <alignment vertical="top" wrapText="1"/>
    </xf>
    <xf numFmtId="0" fontId="81" fillId="0" borderId="10" xfId="0" applyFont="1" applyBorder="1" applyAlignment="1">
      <alignment horizontal="center" vertical="top"/>
    </xf>
    <xf numFmtId="0" fontId="81" fillId="0" borderId="10" xfId="0" applyFont="1" applyBorder="1" applyAlignment="1">
      <alignment vertical="top"/>
    </xf>
    <xf numFmtId="176" fontId="78" fillId="0" borderId="10" xfId="0" applyNumberFormat="1" applyFont="1" applyBorder="1" applyAlignment="1">
      <alignment vertical="top"/>
    </xf>
    <xf numFmtId="178" fontId="78" fillId="0" borderId="10" xfId="0" applyNumberFormat="1" applyFont="1" applyBorder="1" applyAlignment="1">
      <alignment vertical="top"/>
    </xf>
    <xf numFmtId="43" fontId="32" fillId="0" borderId="0" xfId="0" applyNumberFormat="1" applyFont="1" applyBorder="1" applyAlignment="1">
      <alignment horizontal="center" vertical="top"/>
    </xf>
    <xf numFmtId="43" fontId="7" fillId="0" borderId="18" xfId="0" applyNumberFormat="1" applyFont="1" applyBorder="1" applyAlignment="1">
      <alignment horizontal="left" vertical="center" wrapText="1"/>
    </xf>
    <xf numFmtId="0" fontId="85" fillId="0" borderId="18" xfId="0" applyFont="1" applyBorder="1" applyAlignment="1">
      <alignment horizontal="left" vertical="center" wrapText="1"/>
    </xf>
    <xf numFmtId="43" fontId="9" fillId="0" borderId="18" xfId="0" applyNumberFormat="1" applyFont="1" applyBorder="1" applyAlignment="1">
      <alignment horizontal="left" vertical="center" wrapText="1"/>
    </xf>
    <xf numFmtId="0" fontId="28" fillId="0" borderId="0" xfId="0" applyNumberFormat="1" applyFont="1" applyFill="1" applyBorder="1" applyAlignment="1">
      <alignment horizontal="center" vertical="top"/>
    </xf>
    <xf numFmtId="0" fontId="4"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2" fillId="0" borderId="0" xfId="0" applyNumberFormat="1" applyFont="1" applyFill="1" applyBorder="1" applyAlignment="1">
      <alignment horizontal="right"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8" fillId="0" borderId="0" xfId="0" applyFont="1" applyAlignment="1">
      <alignment horizontal="center"/>
    </xf>
    <xf numFmtId="0" fontId="18"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16" fillId="0" borderId="0" xfId="0" applyFont="1" applyAlignment="1">
      <alignment horizontal="center" vertical="center"/>
    </xf>
    <xf numFmtId="0" fontId="16" fillId="0" borderId="0" xfId="0" applyNumberFormat="1" applyFont="1" applyAlignment="1">
      <alignment horizontal="center" vertical="center"/>
    </xf>
    <xf numFmtId="0" fontId="16" fillId="0" borderId="0" xfId="0" applyNumberFormat="1" applyFont="1" applyAlignment="1">
      <alignment horizontal="right" vertical="center"/>
    </xf>
    <xf numFmtId="0" fontId="12" fillId="0" borderId="0" xfId="0" applyFont="1" applyAlignment="1">
      <alignment horizontal="left" vertical="top"/>
    </xf>
    <xf numFmtId="0" fontId="12" fillId="0" borderId="0" xfId="0" applyFont="1" applyAlignment="1">
      <alignment horizontal="left" vertical="top" wrapText="1"/>
    </xf>
    <xf numFmtId="0" fontId="0" fillId="0" borderId="0" xfId="0" applyAlignment="1">
      <alignment horizontal="left" vertical="top" wrapText="1"/>
    </xf>
    <xf numFmtId="0" fontId="78" fillId="0" borderId="0" xfId="0" applyFont="1" applyAlignment="1">
      <alignment vertical="top" wrapText="1"/>
    </xf>
    <xf numFmtId="0" fontId="78" fillId="0" borderId="0" xfId="0" applyFont="1" applyAlignment="1">
      <alignment vertical="center"/>
    </xf>
    <xf numFmtId="0" fontId="28" fillId="0" borderId="0" xfId="0" applyFont="1" applyAlignment="1">
      <alignment horizontal="center"/>
    </xf>
    <xf numFmtId="0" fontId="78" fillId="0" borderId="0" xfId="0" applyFont="1" applyAlignment="1">
      <alignment horizontal="center" vertical="center"/>
    </xf>
    <xf numFmtId="0" fontId="78" fillId="0" borderId="22" xfId="0" applyFont="1" applyBorder="1" applyAlignment="1">
      <alignment horizontal="right" vertical="center"/>
    </xf>
    <xf numFmtId="0" fontId="78" fillId="0" borderId="15"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6" xfId="0" applyFont="1" applyBorder="1" applyAlignment="1">
      <alignment horizontal="center" vertical="center"/>
    </xf>
    <xf numFmtId="0" fontId="78" fillId="0" borderId="19" xfId="0" applyFont="1" applyBorder="1" applyAlignment="1">
      <alignment horizontal="center" vertical="center"/>
    </xf>
    <xf numFmtId="0" fontId="78" fillId="0" borderId="18" xfId="0" applyFont="1" applyBorder="1" applyAlignment="1">
      <alignment horizontal="left" vertical="top" wrapText="1"/>
    </xf>
    <xf numFmtId="0" fontId="28" fillId="0" borderId="0" xfId="0" applyFont="1" applyAlignment="1">
      <alignment horizontal="center" vertical="center"/>
    </xf>
    <xf numFmtId="0" fontId="4" fillId="0" borderId="0" xfId="0" applyFont="1" applyAlignment="1">
      <alignment horizontal="center" vertical="center"/>
    </xf>
    <xf numFmtId="0" fontId="78" fillId="0" borderId="13" xfId="0" applyFont="1" applyBorder="1" applyAlignment="1">
      <alignment horizontal="center" vertical="center"/>
    </xf>
    <xf numFmtId="0" fontId="78" fillId="0" borderId="0" xfId="0" applyFont="1" applyFill="1" applyAlignment="1">
      <alignment vertical="top" wrapText="1"/>
    </xf>
    <xf numFmtId="0" fontId="78" fillId="0" borderId="0" xfId="0" applyFont="1" applyFill="1" applyAlignment="1">
      <alignment vertical="center"/>
    </xf>
    <xf numFmtId="49" fontId="78" fillId="0" borderId="22" xfId="0" applyNumberFormat="1" applyFont="1" applyBorder="1" applyAlignment="1">
      <alignment horizontal="right" vertical="center"/>
    </xf>
    <xf numFmtId="49" fontId="78" fillId="0" borderId="22" xfId="0" applyNumberFormat="1" applyFont="1" applyBorder="1" applyAlignment="1">
      <alignment vertical="center"/>
    </xf>
    <xf numFmtId="0" fontId="78" fillId="0" borderId="23" xfId="0" applyFont="1" applyBorder="1" applyAlignment="1">
      <alignment horizontal="center" vertical="center"/>
    </xf>
    <xf numFmtId="0" fontId="78" fillId="0" borderId="28" xfId="0" applyFont="1" applyBorder="1" applyAlignment="1">
      <alignment horizontal="center" vertical="center"/>
    </xf>
    <xf numFmtId="178" fontId="27" fillId="0" borderId="0" xfId="0" applyNumberFormat="1" applyFont="1" applyBorder="1" applyAlignment="1">
      <alignment horizontal="center" vertical="center"/>
    </xf>
    <xf numFmtId="0" fontId="26" fillId="0" borderId="0" xfId="0" applyFont="1" applyAlignment="1">
      <alignment horizontal="center" vertical="center"/>
    </xf>
    <xf numFmtId="43" fontId="32" fillId="0" borderId="11" xfId="0" applyNumberFormat="1" applyFont="1" applyBorder="1" applyAlignment="1">
      <alignment horizontal="center" vertical="top"/>
    </xf>
    <xf numFmtId="0" fontId="86" fillId="0" borderId="0" xfId="0" applyFont="1" applyAlignment="1">
      <alignment vertical="center"/>
    </xf>
    <xf numFmtId="0" fontId="78" fillId="0" borderId="0" xfId="0" applyFont="1" applyAlignment="1">
      <alignment vertical="center"/>
    </xf>
    <xf numFmtId="0" fontId="81" fillId="0" borderId="22" xfId="0" applyFont="1" applyBorder="1" applyAlignment="1">
      <alignment horizontal="right" vertical="center"/>
    </xf>
    <xf numFmtId="0" fontId="81" fillId="0" borderId="22" xfId="0" applyFont="1" applyBorder="1" applyAlignment="1">
      <alignment vertical="center"/>
    </xf>
    <xf numFmtId="49" fontId="78" fillId="0" borderId="15" xfId="0" applyNumberFormat="1" applyFont="1" applyBorder="1" applyAlignment="1">
      <alignment horizontal="center" vertical="center" wrapText="1"/>
    </xf>
    <xf numFmtId="49" fontId="78" fillId="0" borderId="10" xfId="0" applyNumberFormat="1" applyFont="1" applyBorder="1" applyAlignment="1">
      <alignment horizontal="center" vertical="center" wrapText="1"/>
    </xf>
    <xf numFmtId="49" fontId="78" fillId="0" borderId="13" xfId="0" applyNumberFormat="1" applyFont="1" applyBorder="1" applyAlignment="1">
      <alignment horizontal="center" vertical="center"/>
    </xf>
    <xf numFmtId="49" fontId="78" fillId="0" borderId="15" xfId="0" applyNumberFormat="1" applyFont="1" applyBorder="1" applyAlignment="1">
      <alignment horizontal="center" vertical="center"/>
    </xf>
    <xf numFmtId="49" fontId="78" fillId="0" borderId="10" xfId="0" applyNumberFormat="1" applyFont="1" applyBorder="1" applyAlignment="1">
      <alignment horizontal="center" vertical="center"/>
    </xf>
    <xf numFmtId="0" fontId="12" fillId="0" borderId="0" xfId="0" applyFont="1" applyAlignment="1">
      <alignment horizontal="center" vertical="center"/>
    </xf>
    <xf numFmtId="0" fontId="81" fillId="0" borderId="0" xfId="0" applyFont="1" applyAlignment="1">
      <alignment horizontal="center" vertical="center"/>
    </xf>
    <xf numFmtId="0" fontId="81" fillId="0" borderId="0" xfId="0" applyFont="1" applyAlignment="1">
      <alignment vertical="center"/>
    </xf>
    <xf numFmtId="49" fontId="81" fillId="0" borderId="15" xfId="0" applyNumberFormat="1" applyFont="1" applyBorder="1" applyAlignment="1">
      <alignment horizontal="center" vertical="center" wrapText="1"/>
    </xf>
    <xf numFmtId="49" fontId="81" fillId="0" borderId="10" xfId="0" applyNumberFormat="1" applyFont="1" applyBorder="1" applyAlignment="1">
      <alignment horizontal="center" vertical="center" wrapText="1"/>
    </xf>
    <xf numFmtId="49" fontId="81" fillId="0" borderId="13" xfId="0" applyNumberFormat="1" applyFont="1" applyBorder="1" applyAlignment="1">
      <alignment horizontal="center" vertical="center"/>
    </xf>
    <xf numFmtId="49" fontId="81" fillId="0" borderId="15" xfId="0" applyNumberFormat="1" applyFont="1" applyBorder="1" applyAlignment="1">
      <alignment horizontal="center" vertical="center"/>
    </xf>
    <xf numFmtId="49" fontId="81" fillId="0" borderId="10" xfId="0" applyNumberFormat="1" applyFont="1" applyBorder="1" applyAlignment="1">
      <alignment horizontal="center" vertical="center"/>
    </xf>
    <xf numFmtId="0" fontId="78" fillId="0" borderId="22" xfId="0" applyFont="1" applyBorder="1" applyAlignment="1">
      <alignment vertical="center"/>
    </xf>
    <xf numFmtId="49" fontId="81" fillId="0" borderId="13" xfId="0" applyNumberFormat="1" applyFont="1" applyBorder="1" applyAlignment="1">
      <alignment horizontal="center" vertical="top" wrapText="1"/>
    </xf>
    <xf numFmtId="49" fontId="78" fillId="0" borderId="13" xfId="0" applyNumberFormat="1" applyFont="1" applyBorder="1" applyAlignment="1">
      <alignment horizontal="center" vertical="center" wrapText="1"/>
    </xf>
    <xf numFmtId="0" fontId="28" fillId="0" borderId="0" xfId="0" applyFont="1" applyAlignment="1">
      <alignment horizontal="right" wrapText="1"/>
    </xf>
    <xf numFmtId="0" fontId="87" fillId="0" borderId="0" xfId="0" applyFont="1" applyAlignment="1">
      <alignment horizontal="right" wrapText="1"/>
    </xf>
    <xf numFmtId="0" fontId="28" fillId="0" borderId="0" xfId="0" applyFont="1" applyAlignment="1">
      <alignment horizontal="left" wrapText="1"/>
    </xf>
    <xf numFmtId="0" fontId="4" fillId="0" borderId="0" xfId="0" applyFont="1" applyAlignment="1">
      <alignment horizontal="right" vertical="center" wrapText="1"/>
    </xf>
    <xf numFmtId="49" fontId="4" fillId="0" borderId="0" xfId="0" applyNumberFormat="1" applyFont="1" applyAlignment="1">
      <alignment horizontal="left" vertical="top" wrapText="1"/>
    </xf>
    <xf numFmtId="49" fontId="87" fillId="0" borderId="0" xfId="0" applyNumberFormat="1" applyFont="1" applyAlignment="1">
      <alignment horizontal="left" vertical="top" wrapText="1"/>
    </xf>
    <xf numFmtId="0" fontId="12" fillId="0" borderId="0" xfId="0" applyFont="1" applyAlignment="1">
      <alignment horizontal="right" vertical="center" wrapText="1"/>
    </xf>
    <xf numFmtId="0" fontId="81" fillId="0" borderId="0" xfId="0" applyFont="1" applyAlignment="1">
      <alignment wrapText="1"/>
    </xf>
    <xf numFmtId="0" fontId="12" fillId="0" borderId="0" xfId="0" applyFont="1" applyAlignment="1">
      <alignment horizontal="left" wrapText="1"/>
    </xf>
    <xf numFmtId="0" fontId="81" fillId="0" borderId="0" xfId="0" applyFont="1" applyAlignment="1">
      <alignment horizontal="left" wrapText="1"/>
    </xf>
    <xf numFmtId="49" fontId="12" fillId="0" borderId="18" xfId="0" applyNumberFormat="1" applyFont="1" applyFill="1" applyBorder="1" applyAlignment="1">
      <alignment horizontal="left" vertical="top" wrapText="1"/>
    </xf>
    <xf numFmtId="0" fontId="12" fillId="0" borderId="22" xfId="0" applyFont="1" applyBorder="1" applyAlignment="1">
      <alignment horizontal="right" vertical="center"/>
    </xf>
    <xf numFmtId="0" fontId="81" fillId="0" borderId="22" xfId="0" applyFont="1" applyBorder="1" applyAlignment="1">
      <alignment/>
    </xf>
    <xf numFmtId="177" fontId="81" fillId="0" borderId="13" xfId="0" applyNumberFormat="1" applyFont="1" applyFill="1" applyBorder="1" applyAlignment="1">
      <alignment horizontal="center" vertical="center" wrapText="1"/>
    </xf>
    <xf numFmtId="177" fontId="81" fillId="0" borderId="16" xfId="0" applyNumberFormat="1" applyFont="1" applyFill="1" applyBorder="1" applyAlignment="1">
      <alignment horizontal="right" vertical="center" wrapText="1"/>
    </xf>
    <xf numFmtId="177" fontId="81" fillId="0" borderId="17" xfId="0" applyNumberFormat="1" applyFont="1" applyFill="1" applyBorder="1" applyAlignment="1">
      <alignment horizontal="right" vertical="center" wrapText="1"/>
    </xf>
    <xf numFmtId="177" fontId="81" fillId="0" borderId="19" xfId="0" applyNumberFormat="1" applyFont="1" applyFill="1" applyBorder="1" applyAlignment="1">
      <alignment horizontal="right" vertical="center" wrapText="1"/>
    </xf>
    <xf numFmtId="177" fontId="81" fillId="0" borderId="16" xfId="0" applyNumberFormat="1" applyFont="1" applyBorder="1" applyAlignment="1">
      <alignment horizontal="left" vertical="center" wrapText="1"/>
    </xf>
    <xf numFmtId="177" fontId="81" fillId="0" borderId="17" xfId="0" applyNumberFormat="1" applyFont="1" applyBorder="1" applyAlignment="1">
      <alignment horizontal="left" vertical="center" wrapText="1"/>
    </xf>
    <xf numFmtId="177" fontId="81" fillId="0" borderId="15" xfId="0" applyNumberFormat="1" applyFont="1" applyFill="1" applyBorder="1" applyAlignment="1">
      <alignment horizontal="center" vertical="center" wrapText="1"/>
    </xf>
    <xf numFmtId="0" fontId="81" fillId="0" borderId="10" xfId="0" applyFont="1" applyBorder="1" applyAlignment="1">
      <alignment/>
    </xf>
    <xf numFmtId="0" fontId="81" fillId="0" borderId="13" xfId="0" applyFont="1" applyBorder="1" applyAlignment="1">
      <alignment horizontal="center" vertical="center" wrapText="1"/>
    </xf>
    <xf numFmtId="0" fontId="81"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81" fillId="0" borderId="17" xfId="0" applyFont="1" applyBorder="1" applyAlignment="1">
      <alignment horizontal="center" vertical="center"/>
    </xf>
    <xf numFmtId="0" fontId="81" fillId="0" borderId="19" xfId="0" applyFont="1" applyBorder="1" applyAlignment="1">
      <alignment horizontal="center" vertical="center"/>
    </xf>
    <xf numFmtId="0" fontId="22" fillId="0" borderId="23"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183" fontId="13" fillId="0" borderId="15" xfId="0" applyNumberFormat="1" applyFont="1" applyFill="1" applyBorder="1" applyAlignment="1">
      <alignment horizontal="distributed" vertical="center" wrapText="1"/>
    </xf>
    <xf numFmtId="183" fontId="17" fillId="0" borderId="14" xfId="0" applyNumberFormat="1" applyFont="1" applyFill="1" applyBorder="1" applyAlignment="1">
      <alignment horizontal="distributed" vertical="center"/>
    </xf>
    <xf numFmtId="183" fontId="17" fillId="0" borderId="10" xfId="0" applyNumberFormat="1" applyFont="1" applyFill="1" applyBorder="1" applyAlignment="1">
      <alignment horizontal="distributed" vertical="center"/>
    </xf>
    <xf numFmtId="183" fontId="13" fillId="0" borderId="13" xfId="0" applyNumberFormat="1" applyFont="1" applyFill="1" applyBorder="1" applyAlignment="1">
      <alignment horizontal="center" vertical="center"/>
    </xf>
    <xf numFmtId="183" fontId="17" fillId="0" borderId="13" xfId="0" applyNumberFormat="1" applyFont="1" applyFill="1" applyBorder="1" applyAlignment="1">
      <alignment horizontal="center" vertical="center"/>
    </xf>
    <xf numFmtId="178" fontId="17" fillId="0" borderId="13" xfId="0" applyNumberFormat="1" applyFont="1" applyFill="1" applyBorder="1" applyAlignment="1">
      <alignment horizontal="center" vertical="center"/>
    </xf>
    <xf numFmtId="183" fontId="13" fillId="0"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183" fontId="13" fillId="0" borderId="15" xfId="0" applyNumberFormat="1" applyFont="1" applyFill="1" applyBorder="1" applyAlignment="1">
      <alignment horizontal="center" vertical="center" wrapText="1"/>
    </xf>
    <xf numFmtId="183" fontId="17" fillId="0" borderId="10" xfId="0" applyNumberFormat="1" applyFont="1" applyFill="1" applyBorder="1" applyAlignment="1">
      <alignment horizontal="center" vertical="center" wrapText="1"/>
    </xf>
    <xf numFmtId="183" fontId="13" fillId="0" borderId="13" xfId="0" applyNumberFormat="1" applyFont="1" applyFill="1" applyBorder="1" applyAlignment="1">
      <alignment horizontal="center" vertical="center" wrapText="1"/>
    </xf>
    <xf numFmtId="49" fontId="78" fillId="0" borderId="13" xfId="35" applyNumberFormat="1" applyFont="1" applyFill="1" applyBorder="1" applyAlignment="1">
      <alignment horizontal="center" vertical="center"/>
    </xf>
    <xf numFmtId="49" fontId="78" fillId="0" borderId="13" xfId="33" applyNumberFormat="1" applyFont="1" applyBorder="1" applyAlignment="1">
      <alignment horizontal="center" vertical="center"/>
    </xf>
    <xf numFmtId="49" fontId="78" fillId="0" borderId="15" xfId="35" applyNumberFormat="1" applyFont="1" applyBorder="1" applyAlignment="1">
      <alignment horizontal="center" vertical="center" wrapText="1"/>
    </xf>
    <xf numFmtId="49" fontId="78" fillId="0" borderId="14" xfId="0" applyNumberFormat="1" applyFont="1" applyBorder="1" applyAlignment="1">
      <alignment horizontal="center" vertical="center" wrapText="1"/>
    </xf>
    <xf numFmtId="49" fontId="78" fillId="0" borderId="13" xfId="35" applyNumberFormat="1" applyFont="1" applyBorder="1" applyAlignment="1">
      <alignment horizontal="center" vertical="center"/>
    </xf>
    <xf numFmtId="49" fontId="78" fillId="0" borderId="13" xfId="35" applyNumberFormat="1" applyFont="1" applyBorder="1" applyAlignment="1">
      <alignment horizontal="center" vertical="center" wrapText="1"/>
    </xf>
    <xf numFmtId="49" fontId="81" fillId="0" borderId="16" xfId="0" applyNumberFormat="1" applyFont="1" applyBorder="1" applyAlignment="1">
      <alignment horizontal="center" vertical="center"/>
    </xf>
    <xf numFmtId="49" fontId="81" fillId="0" borderId="17" xfId="0" applyNumberFormat="1" applyFont="1" applyBorder="1" applyAlignment="1">
      <alignment horizontal="center" vertical="center"/>
    </xf>
    <xf numFmtId="49" fontId="81" fillId="0" borderId="17" xfId="0" applyNumberFormat="1" applyFont="1" applyBorder="1" applyAlignment="1">
      <alignment horizontal="left" vertical="center"/>
    </xf>
    <xf numFmtId="49" fontId="81" fillId="0" borderId="19" xfId="0" applyNumberFormat="1" applyFont="1" applyBorder="1" applyAlignment="1">
      <alignment horizontal="left" vertical="center"/>
    </xf>
    <xf numFmtId="49" fontId="28" fillId="0" borderId="0" xfId="0" applyNumberFormat="1" applyFont="1" applyAlignment="1">
      <alignment horizontal="right" wrapText="1"/>
    </xf>
    <xf numFmtId="0" fontId="87" fillId="0" borderId="0" xfId="0" applyFont="1" applyAlignment="1">
      <alignment/>
    </xf>
    <xf numFmtId="49" fontId="28" fillId="0" borderId="0" xfId="0" applyNumberFormat="1" applyFont="1" applyAlignment="1">
      <alignment horizontal="left" wrapText="1"/>
    </xf>
    <xf numFmtId="49" fontId="4" fillId="0" borderId="0" xfId="0" applyNumberFormat="1" applyFont="1" applyAlignment="1">
      <alignment horizontal="right" vertical="center" wrapText="1"/>
    </xf>
    <xf numFmtId="49" fontId="4" fillId="0" borderId="0" xfId="0" applyNumberFormat="1" applyFont="1" applyAlignment="1">
      <alignment horizontal="left" vertical="center" wrapText="1"/>
    </xf>
    <xf numFmtId="49" fontId="12" fillId="0" borderId="0" xfId="0" applyNumberFormat="1" applyFont="1" applyAlignment="1">
      <alignment horizontal="right" vertical="center" wrapText="1"/>
    </xf>
    <xf numFmtId="49" fontId="12" fillId="0" borderId="0" xfId="0" applyNumberFormat="1" applyFont="1" applyAlignment="1">
      <alignment horizontal="left" wrapText="1"/>
    </xf>
    <xf numFmtId="49" fontId="81" fillId="0" borderId="0" xfId="0" applyNumberFormat="1" applyFont="1" applyAlignment="1">
      <alignment horizontal="left" wrapText="1"/>
    </xf>
    <xf numFmtId="0" fontId="16" fillId="0" borderId="22" xfId="0" applyFont="1" applyBorder="1" applyAlignment="1">
      <alignment horizontal="right" vertical="center"/>
    </xf>
    <xf numFmtId="0" fontId="78" fillId="0" borderId="22" xfId="0" applyFont="1" applyBorder="1" applyAlignment="1">
      <alignment/>
    </xf>
    <xf numFmtId="49" fontId="78" fillId="0" borderId="15" xfId="33" applyNumberFormat="1" applyFont="1" applyBorder="1" applyAlignment="1">
      <alignment horizontal="center" vertical="center" wrapText="1"/>
    </xf>
    <xf numFmtId="0" fontId="78" fillId="0" borderId="10" xfId="0" applyFont="1" applyBorder="1" applyAlignment="1">
      <alignment horizontal="center"/>
    </xf>
    <xf numFmtId="49" fontId="78" fillId="0" borderId="16" xfId="0" applyNumberFormat="1" applyFont="1" applyBorder="1" applyAlignment="1">
      <alignment horizontal="center" vertical="center" wrapText="1"/>
    </xf>
    <xf numFmtId="49" fontId="78" fillId="0" borderId="19" xfId="0" applyNumberFormat="1" applyFont="1" applyBorder="1" applyAlignment="1">
      <alignment horizontal="center" vertical="center" wrapText="1"/>
    </xf>
    <xf numFmtId="49" fontId="28" fillId="0" borderId="0" xfId="0" applyNumberFormat="1" applyFont="1" applyAlignment="1">
      <alignment horizontal="right" vertical="center" wrapText="1"/>
    </xf>
    <xf numFmtId="49" fontId="87" fillId="0" borderId="0" xfId="0" applyNumberFormat="1" applyFont="1" applyAlignment="1">
      <alignment horizontal="right" vertical="center" wrapText="1"/>
    </xf>
    <xf numFmtId="49" fontId="28" fillId="0" borderId="0" xfId="0" applyNumberFormat="1" applyFont="1" applyAlignment="1">
      <alignment horizontal="left" vertical="center" wrapText="1"/>
    </xf>
    <xf numFmtId="49" fontId="87" fillId="0" borderId="0" xfId="0" applyNumberFormat="1" applyFont="1" applyAlignment="1">
      <alignment horizontal="left" vertical="center" wrapText="1"/>
    </xf>
    <xf numFmtId="49" fontId="16" fillId="0" borderId="0" xfId="0" applyNumberFormat="1" applyFont="1" applyAlignment="1">
      <alignment horizontal="right" vertical="center" wrapText="1"/>
    </xf>
    <xf numFmtId="49" fontId="78" fillId="0" borderId="0" xfId="0" applyNumberFormat="1" applyFont="1" applyAlignment="1">
      <alignment horizontal="right" vertical="center" wrapText="1"/>
    </xf>
    <xf numFmtId="49" fontId="16" fillId="0" borderId="0" xfId="0" applyNumberFormat="1" applyFont="1" applyAlignment="1">
      <alignment horizontal="left" vertical="center" wrapText="1"/>
    </xf>
    <xf numFmtId="49" fontId="78" fillId="0" borderId="0" xfId="0" applyNumberFormat="1" applyFont="1" applyAlignment="1">
      <alignment horizontal="left" vertical="center" wrapText="1"/>
    </xf>
    <xf numFmtId="0" fontId="18" fillId="0" borderId="0" xfId="0" applyFont="1" applyAlignment="1">
      <alignment horizontal="center" vertical="center"/>
    </xf>
    <xf numFmtId="0" fontId="78" fillId="0" borderId="0" xfId="0" applyFont="1" applyBorder="1" applyAlignment="1">
      <alignment horizontal="right" vertical="center"/>
    </xf>
    <xf numFmtId="0" fontId="12" fillId="0" borderId="0" xfId="0" applyFont="1" applyBorder="1" applyAlignment="1">
      <alignment horizontal="right" vertical="center"/>
    </xf>
    <xf numFmtId="0" fontId="81" fillId="0" borderId="0" xfId="0" applyFont="1" applyBorder="1" applyAlignment="1">
      <alignment/>
    </xf>
    <xf numFmtId="49" fontId="78" fillId="0" borderId="13" xfId="33" applyNumberFormat="1" applyFont="1" applyBorder="1" applyAlignment="1">
      <alignment horizontal="center" vertical="center" wrapText="1"/>
    </xf>
    <xf numFmtId="49" fontId="81" fillId="0" borderId="13" xfId="35" applyNumberFormat="1" applyFont="1" applyBorder="1" applyAlignment="1">
      <alignment horizontal="center" vertical="center" wrapText="1"/>
    </xf>
    <xf numFmtId="49" fontId="87" fillId="0" borderId="0" xfId="0" applyNumberFormat="1" applyFont="1" applyAlignment="1">
      <alignment horizontal="right" wrapText="1"/>
    </xf>
    <xf numFmtId="49" fontId="87" fillId="0" borderId="0" xfId="0" applyNumberFormat="1" applyFont="1" applyAlignment="1">
      <alignment horizontal="left" wrapText="1"/>
    </xf>
    <xf numFmtId="49" fontId="81" fillId="0" borderId="0" xfId="0" applyNumberFormat="1" applyFont="1" applyAlignment="1">
      <alignment vertical="center" wrapText="1"/>
    </xf>
    <xf numFmtId="49" fontId="12" fillId="0" borderId="0" xfId="0" applyNumberFormat="1" applyFont="1" applyAlignment="1">
      <alignment horizontal="left" vertical="center" wrapText="1"/>
    </xf>
    <xf numFmtId="49" fontId="81" fillId="0" borderId="0" xfId="0" applyNumberFormat="1" applyFont="1" applyAlignment="1">
      <alignment horizontal="left" vertical="center" wrapText="1"/>
    </xf>
    <xf numFmtId="0" fontId="81" fillId="0" borderId="0" xfId="0" applyFont="1" applyBorder="1" applyAlignment="1">
      <alignment horizontal="right" vertical="center"/>
    </xf>
    <xf numFmtId="49" fontId="81" fillId="0" borderId="13" xfId="0" applyNumberFormat="1" applyFont="1" applyBorder="1" applyAlignment="1">
      <alignment horizontal="center" vertical="center" wrapText="1"/>
    </xf>
    <xf numFmtId="49" fontId="81" fillId="0" borderId="13"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49" fontId="81" fillId="0" borderId="16" xfId="0" applyNumberFormat="1" applyFont="1" applyBorder="1" applyAlignment="1">
      <alignment horizontal="left" vertical="center" wrapText="1"/>
    </xf>
    <xf numFmtId="49" fontId="81" fillId="0" borderId="19" xfId="0" applyNumberFormat="1" applyFont="1" applyBorder="1" applyAlignment="1">
      <alignment horizontal="left" vertical="center" wrapText="1"/>
    </xf>
    <xf numFmtId="49" fontId="16" fillId="0" borderId="0" xfId="0" applyNumberFormat="1" applyFont="1" applyAlignment="1">
      <alignment vertical="center" wrapText="1"/>
    </xf>
    <xf numFmtId="49" fontId="78" fillId="0" borderId="0" xfId="0" applyNumberFormat="1" applyFont="1" applyAlignment="1">
      <alignment vertical="center" wrapText="1"/>
    </xf>
    <xf numFmtId="0" fontId="16" fillId="0" borderId="0" xfId="0" applyFont="1" applyBorder="1" applyAlignment="1">
      <alignment vertical="top" wrapText="1"/>
    </xf>
    <xf numFmtId="0" fontId="78" fillId="0" borderId="0" xfId="0" applyFont="1" applyBorder="1" applyAlignment="1">
      <alignment vertical="top"/>
    </xf>
    <xf numFmtId="0" fontId="16" fillId="0" borderId="0" xfId="0" applyFont="1" applyAlignment="1">
      <alignment vertical="center" wrapText="1"/>
    </xf>
    <xf numFmtId="0" fontId="78" fillId="0" borderId="0" xfId="0" applyFont="1" applyAlignment="1">
      <alignment horizontal="left" vertical="top" wrapText="1"/>
    </xf>
    <xf numFmtId="0" fontId="88" fillId="0" borderId="0" xfId="0" applyFont="1" applyFill="1" applyBorder="1" applyAlignment="1">
      <alignment horizontal="left" vertical="top" wrapText="1"/>
    </xf>
    <xf numFmtId="0" fontId="78" fillId="0" borderId="10" xfId="0" applyFont="1" applyBorder="1" applyAlignment="1">
      <alignment horizontal="center" vertical="center"/>
    </xf>
    <xf numFmtId="49" fontId="78" fillId="0" borderId="17" xfId="0" applyNumberFormat="1" applyFont="1" applyBorder="1" applyAlignment="1">
      <alignment horizontal="center" vertical="center" wrapText="1"/>
    </xf>
    <xf numFmtId="0" fontId="16" fillId="0" borderId="0" xfId="0" applyFont="1" applyAlignment="1">
      <alignment horizontal="left" vertical="center" wrapText="1"/>
    </xf>
    <xf numFmtId="0" fontId="78" fillId="0" borderId="0" xfId="0" applyFont="1" applyAlignment="1">
      <alignment horizontal="left" vertical="center" wrapText="1"/>
    </xf>
    <xf numFmtId="0" fontId="16" fillId="0" borderId="0" xfId="0" applyFont="1" applyAlignment="1">
      <alignment horizontal="right" vertical="center" wrapText="1"/>
    </xf>
    <xf numFmtId="0" fontId="19" fillId="0" borderId="0" xfId="0" applyFont="1" applyAlignment="1">
      <alignment horizontal="left" vertical="center" wrapText="1"/>
    </xf>
    <xf numFmtId="0" fontId="28" fillId="0" borderId="0" xfId="0" applyFont="1" applyAlignment="1">
      <alignment horizontal="left" vertical="center" wrapText="1"/>
    </xf>
    <xf numFmtId="0" fontId="4" fillId="0" borderId="0" xfId="0" applyFont="1" applyAlignment="1">
      <alignment horizontal="left" vertical="center" wrapText="1"/>
    </xf>
    <xf numFmtId="0" fontId="19" fillId="0" borderId="0" xfId="0" applyFont="1" applyAlignment="1">
      <alignment horizontal="right" vertical="center" wrapText="1"/>
    </xf>
    <xf numFmtId="0" fontId="28" fillId="0" borderId="0" xfId="0" applyFont="1" applyAlignment="1">
      <alignment horizontal="right" vertical="center"/>
    </xf>
    <xf numFmtId="0" fontId="4" fillId="0" borderId="0" xfId="0" applyFont="1" applyAlignment="1">
      <alignment horizontal="right" vertical="center"/>
    </xf>
    <xf numFmtId="0" fontId="12" fillId="0" borderId="0" xfId="0" applyFont="1" applyAlignment="1">
      <alignment horizontal="right" vertical="center"/>
    </xf>
    <xf numFmtId="0" fontId="81" fillId="0" borderId="13" xfId="0" applyFont="1"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9"/>
  <sheetViews>
    <sheetView tabSelected="1" zoomScalePageLayoutView="0" workbookViewId="0" topLeftCell="A1">
      <selection activeCell="B6" sqref="B6"/>
    </sheetView>
  </sheetViews>
  <sheetFormatPr defaultColWidth="9.00390625" defaultRowHeight="15.75"/>
  <cols>
    <col min="1" max="8" width="9.00390625" style="31" customWidth="1"/>
    <col min="9" max="9" width="9.625" style="31" customWidth="1"/>
    <col min="10" max="16384" width="9.00390625" style="31" customWidth="1"/>
  </cols>
  <sheetData>
    <row r="1" spans="1:9" ht="75.75">
      <c r="A1" s="89"/>
      <c r="B1" s="89"/>
      <c r="C1" s="89"/>
      <c r="D1" s="89"/>
      <c r="E1" s="89"/>
      <c r="F1" s="89"/>
      <c r="G1" s="89"/>
      <c r="H1" s="89"/>
      <c r="I1" s="89"/>
    </row>
    <row r="2" spans="1:9" ht="75.75">
      <c r="A2" s="99"/>
      <c r="B2" s="99"/>
      <c r="C2" s="99"/>
      <c r="D2" s="99"/>
      <c r="E2" s="99"/>
      <c r="F2" s="99"/>
      <c r="G2" s="99"/>
      <c r="H2" s="99"/>
      <c r="I2" s="99"/>
    </row>
    <row r="3" spans="1:9" ht="75.75">
      <c r="A3" s="99"/>
      <c r="B3" s="99"/>
      <c r="C3" s="99"/>
      <c r="D3" s="99"/>
      <c r="E3" s="99"/>
      <c r="F3" s="99"/>
      <c r="G3" s="99"/>
      <c r="H3" s="99"/>
      <c r="I3" s="99"/>
    </row>
    <row r="4" spans="1:9" ht="75.75">
      <c r="A4" s="99"/>
      <c r="B4" s="99"/>
      <c r="C4" s="99"/>
      <c r="D4" s="99"/>
      <c r="E4" s="99"/>
      <c r="F4" s="99"/>
      <c r="G4" s="99"/>
      <c r="H4" s="99"/>
      <c r="I4" s="99"/>
    </row>
    <row r="5" spans="1:9" ht="87">
      <c r="A5" s="1" t="s">
        <v>181</v>
      </c>
      <c r="B5" s="1"/>
      <c r="C5" s="1"/>
      <c r="D5" s="1"/>
      <c r="E5" s="1"/>
      <c r="F5" s="1"/>
      <c r="G5" s="1"/>
      <c r="H5" s="1"/>
      <c r="I5" s="301"/>
    </row>
    <row r="6" spans="1:9" ht="83.25">
      <c r="A6" s="99"/>
      <c r="B6" s="99"/>
      <c r="C6" s="99"/>
      <c r="D6" s="99"/>
      <c r="E6" s="182"/>
      <c r="F6" s="99"/>
      <c r="G6" s="99"/>
      <c r="H6" s="99"/>
      <c r="I6" s="99"/>
    </row>
    <row r="7" spans="1:9" ht="75.75">
      <c r="A7" s="99"/>
      <c r="B7" s="99"/>
      <c r="C7" s="99"/>
      <c r="D7" s="99"/>
      <c r="E7" s="99"/>
      <c r="F7" s="99"/>
      <c r="G7" s="99"/>
      <c r="H7" s="99"/>
      <c r="I7" s="99"/>
    </row>
    <row r="8" spans="1:9" ht="75.75">
      <c r="A8" s="99"/>
      <c r="B8" s="99"/>
      <c r="C8" s="99"/>
      <c r="D8" s="99"/>
      <c r="E8" s="99"/>
      <c r="F8" s="99"/>
      <c r="G8" s="99"/>
      <c r="H8" s="99"/>
      <c r="I8" s="99"/>
    </row>
    <row r="9" spans="1:9" ht="75.75">
      <c r="A9" s="99"/>
      <c r="B9" s="99"/>
      <c r="C9" s="99"/>
      <c r="D9" s="99"/>
      <c r="E9" s="99"/>
      <c r="F9" s="99"/>
      <c r="G9" s="99"/>
      <c r="H9" s="99"/>
      <c r="I9" s="99"/>
    </row>
  </sheetData>
  <sheetProtection/>
  <mergeCells count="1">
    <mergeCell ref="A5:I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view="pageBreakPreview" zoomScaleSheetLayoutView="100" zoomScalePageLayoutView="0" workbookViewId="0" topLeftCell="A1">
      <selection activeCell="C17" sqref="C17"/>
    </sheetView>
  </sheetViews>
  <sheetFormatPr defaultColWidth="9.00390625" defaultRowHeight="15.75"/>
  <cols>
    <col min="1" max="1" width="21.625" style="3" bestFit="1" customWidth="1"/>
    <col min="2" max="3" width="15.50390625" style="0" bestFit="1" customWidth="1"/>
    <col min="4" max="4" width="13.75390625" style="0" bestFit="1" customWidth="1"/>
    <col min="5" max="5" width="9.00390625" style="0" bestFit="1" customWidth="1"/>
    <col min="6" max="6" width="18.625" style="0" bestFit="1" customWidth="1"/>
  </cols>
  <sheetData>
    <row r="1" spans="1:6" s="4" customFormat="1" ht="21.75">
      <c r="A1" s="326" t="s">
        <v>0</v>
      </c>
      <c r="B1" s="326"/>
      <c r="C1" s="326"/>
      <c r="D1" s="326"/>
      <c r="E1" s="326"/>
      <c r="F1" s="346"/>
    </row>
    <row r="2" spans="1:6" s="5" customFormat="1" ht="21.75">
      <c r="A2" s="316" t="s">
        <v>27</v>
      </c>
      <c r="B2" s="316"/>
      <c r="C2" s="316"/>
      <c r="D2" s="316"/>
      <c r="E2" s="316"/>
      <c r="F2" s="346"/>
    </row>
    <row r="3" spans="1:6" ht="15.75">
      <c r="A3" s="355" t="s">
        <v>403</v>
      </c>
      <c r="B3" s="356"/>
      <c r="C3" s="356"/>
      <c r="D3" s="356"/>
      <c r="E3" s="356"/>
      <c r="F3" s="357"/>
    </row>
    <row r="4" spans="1:6" ht="15.75">
      <c r="A4" s="348" t="s">
        <v>12</v>
      </c>
      <c r="B4" s="348"/>
      <c r="C4" s="348"/>
      <c r="D4" s="348"/>
      <c r="E4" s="348"/>
      <c r="F4" s="349"/>
    </row>
    <row r="5" spans="1:6" ht="24" customHeight="1">
      <c r="A5" s="358" t="s">
        <v>3</v>
      </c>
      <c r="B5" s="360" t="s">
        <v>14</v>
      </c>
      <c r="C5" s="360" t="s">
        <v>15</v>
      </c>
      <c r="D5" s="360" t="s">
        <v>4</v>
      </c>
      <c r="E5" s="360"/>
      <c r="F5" s="361" t="s">
        <v>17</v>
      </c>
    </row>
    <row r="6" spans="1:6" ht="24" customHeight="1">
      <c r="A6" s="359"/>
      <c r="B6" s="360"/>
      <c r="C6" s="360"/>
      <c r="D6" s="109" t="s">
        <v>5</v>
      </c>
      <c r="E6" s="109" t="s">
        <v>6</v>
      </c>
      <c r="F6" s="362"/>
    </row>
    <row r="7" spans="1:6" ht="28.5" customHeight="1">
      <c r="A7" s="271" t="s">
        <v>28</v>
      </c>
      <c r="B7" s="39">
        <f>SUM(B8:B9)</f>
        <v>13618000</v>
      </c>
      <c r="C7" s="39">
        <f>SUM(C8:C9)</f>
        <v>12638141</v>
      </c>
      <c r="D7" s="286">
        <f>C7-B7</f>
        <v>-979859</v>
      </c>
      <c r="E7" s="286">
        <f>D7/B7*100</f>
        <v>-7.195322367454839</v>
      </c>
      <c r="F7" s="142" t="s">
        <v>18</v>
      </c>
    </row>
    <row r="8" spans="1:6" ht="28.5" customHeight="1">
      <c r="A8" s="66" t="s">
        <v>29</v>
      </c>
      <c r="B8" s="272">
        <v>10363000</v>
      </c>
      <c r="C8" s="272">
        <v>9392957</v>
      </c>
      <c r="D8" s="264">
        <f>C8-B8</f>
        <v>-970043</v>
      </c>
      <c r="E8" s="264">
        <f>D8/B8*100</f>
        <v>-9.360638811155072</v>
      </c>
      <c r="F8" s="143" t="s">
        <v>18</v>
      </c>
    </row>
    <row r="9" spans="1:6" ht="33.75" customHeight="1">
      <c r="A9" s="68" t="s">
        <v>30</v>
      </c>
      <c r="B9" s="273">
        <v>3255000</v>
      </c>
      <c r="C9" s="273">
        <v>3245184</v>
      </c>
      <c r="D9" s="287">
        <f>C9-B9</f>
        <v>-9816</v>
      </c>
      <c r="E9" s="287">
        <f>D9/B9*100</f>
        <v>-0.3015668202764977</v>
      </c>
      <c r="F9" s="145" t="s">
        <v>18</v>
      </c>
    </row>
    <row r="10" ht="15.75">
      <c r="A10" s="41"/>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headerFooter>
    <oddFooter>&amp;C&amp;"Times New Roman,標準"3-15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view="pageBreakPreview" zoomScaleSheetLayoutView="100" zoomScalePageLayoutView="0" workbookViewId="0" topLeftCell="A1">
      <selection activeCell="H9" sqref="H9"/>
    </sheetView>
  </sheetViews>
  <sheetFormatPr defaultColWidth="9.00390625" defaultRowHeight="15.75"/>
  <cols>
    <col min="1" max="1" width="17.00390625" style="3" customWidth="1"/>
    <col min="2" max="3" width="14.375" style="0" bestFit="1" customWidth="1"/>
    <col min="4" max="4" width="15.25390625" style="0" bestFit="1" customWidth="1"/>
    <col min="5" max="5" width="9.00390625" style="0" bestFit="1" customWidth="1"/>
    <col min="6" max="6" width="23.25390625" style="0" customWidth="1"/>
  </cols>
  <sheetData>
    <row r="1" spans="1:6" s="4" customFormat="1" ht="21.75">
      <c r="A1" s="326" t="s">
        <v>0</v>
      </c>
      <c r="B1" s="326"/>
      <c r="C1" s="326"/>
      <c r="D1" s="326"/>
      <c r="E1" s="326"/>
      <c r="F1" s="346"/>
    </row>
    <row r="2" spans="1:6" s="5" customFormat="1" ht="21.75">
      <c r="A2" s="316" t="s">
        <v>31</v>
      </c>
      <c r="B2" s="316"/>
      <c r="C2" s="316"/>
      <c r="D2" s="316"/>
      <c r="E2" s="316"/>
      <c r="F2" s="346"/>
    </row>
    <row r="3" spans="1:6" ht="15.75">
      <c r="A3" s="318" t="s">
        <v>401</v>
      </c>
      <c r="B3" s="327"/>
      <c r="C3" s="327"/>
      <c r="D3" s="327"/>
      <c r="E3" s="327"/>
      <c r="F3" s="347"/>
    </row>
    <row r="4" spans="1:6" ht="15.75">
      <c r="A4" s="348" t="s">
        <v>12</v>
      </c>
      <c r="B4" s="348"/>
      <c r="C4" s="348"/>
      <c r="D4" s="348"/>
      <c r="E4" s="348"/>
      <c r="F4" s="349"/>
    </row>
    <row r="5" spans="1:6" s="42" customFormat="1" ht="20.25" customHeight="1">
      <c r="A5" s="358" t="s">
        <v>3</v>
      </c>
      <c r="B5" s="360" t="s">
        <v>14</v>
      </c>
      <c r="C5" s="360" t="s">
        <v>15</v>
      </c>
      <c r="D5" s="360" t="s">
        <v>4</v>
      </c>
      <c r="E5" s="360"/>
      <c r="F5" s="361" t="s">
        <v>17</v>
      </c>
    </row>
    <row r="6" spans="1:6" s="42" customFormat="1" ht="20.25" customHeight="1">
      <c r="A6" s="359"/>
      <c r="B6" s="360"/>
      <c r="C6" s="360"/>
      <c r="D6" s="210" t="s">
        <v>5</v>
      </c>
      <c r="E6" s="109" t="s">
        <v>6</v>
      </c>
      <c r="F6" s="362"/>
    </row>
    <row r="7" spans="1:6" ht="32.25" customHeight="1">
      <c r="A7" s="115" t="s">
        <v>195</v>
      </c>
      <c r="B7" s="9">
        <f>SUM(B8:B10)</f>
        <v>10400000</v>
      </c>
      <c r="C7" s="9">
        <f>SUM(C8:C10)</f>
        <v>12335110</v>
      </c>
      <c r="D7" s="19">
        <f>C7-B7</f>
        <v>1935110</v>
      </c>
      <c r="E7" s="229">
        <f>D7/B7*100</f>
        <v>18.606826923076923</v>
      </c>
      <c r="F7" s="147" t="s">
        <v>18</v>
      </c>
    </row>
    <row r="8" spans="1:6" ht="73.5" customHeight="1">
      <c r="A8" s="132" t="s">
        <v>196</v>
      </c>
      <c r="B8" s="225">
        <v>10000000</v>
      </c>
      <c r="C8" s="225">
        <v>12034783</v>
      </c>
      <c r="D8" s="207">
        <f>C8-B8</f>
        <v>2034783</v>
      </c>
      <c r="E8" s="207">
        <f>D8/B8*100</f>
        <v>20.347830000000002</v>
      </c>
      <c r="F8" s="146" t="s">
        <v>506</v>
      </c>
    </row>
    <row r="9" spans="1:6" ht="90" customHeight="1">
      <c r="A9" s="132" t="s">
        <v>197</v>
      </c>
      <c r="B9" s="225">
        <v>391000</v>
      </c>
      <c r="C9" s="225">
        <v>296679</v>
      </c>
      <c r="D9" s="96">
        <f>C9-B9</f>
        <v>-94321</v>
      </c>
      <c r="E9" s="96">
        <f>D9/B9*100</f>
        <v>-24.1230179028133</v>
      </c>
      <c r="F9" s="146" t="s">
        <v>476</v>
      </c>
    </row>
    <row r="10" spans="1:6" ht="87.75" customHeight="1">
      <c r="A10" s="149" t="s">
        <v>198</v>
      </c>
      <c r="B10" s="208">
        <v>9000</v>
      </c>
      <c r="C10" s="208">
        <v>3648</v>
      </c>
      <c r="D10" s="140">
        <f>C10-B10</f>
        <v>-5352</v>
      </c>
      <c r="E10" s="140">
        <f>D10/B10*100</f>
        <v>-59.46666666666667</v>
      </c>
      <c r="F10" s="224" t="s">
        <v>507</v>
      </c>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3" r:id="rId1"/>
  <headerFooter>
    <oddFooter>&amp;C&amp;"Times New Roman,標準"3-16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8"/>
  <sheetViews>
    <sheetView view="pageBreakPreview" zoomScaleSheetLayoutView="100" zoomScalePageLayoutView="0" workbookViewId="0" topLeftCell="A1">
      <selection activeCell="E19" sqref="E19"/>
    </sheetView>
  </sheetViews>
  <sheetFormatPr defaultColWidth="9.00390625" defaultRowHeight="15.75"/>
  <cols>
    <col min="1" max="1" width="21.625" style="3" bestFit="1" customWidth="1"/>
    <col min="2" max="4" width="13.625" style="2" bestFit="1" customWidth="1"/>
    <col min="5" max="5" width="9.00390625" style="2" customWidth="1"/>
    <col min="6" max="6" width="18.625" style="2" bestFit="1" customWidth="1"/>
    <col min="7" max="16384" width="9.00390625" style="2" customWidth="1"/>
  </cols>
  <sheetData>
    <row r="1" spans="1:6" s="4" customFormat="1" ht="25.5" customHeight="1">
      <c r="A1" s="326" t="s">
        <v>0</v>
      </c>
      <c r="B1" s="326"/>
      <c r="C1" s="326"/>
      <c r="D1" s="326"/>
      <c r="E1" s="326"/>
      <c r="F1" s="346"/>
    </row>
    <row r="2" spans="1:6" s="5" customFormat="1" ht="25.5" customHeight="1">
      <c r="A2" s="316" t="s">
        <v>32</v>
      </c>
      <c r="B2" s="316"/>
      <c r="C2" s="316"/>
      <c r="D2" s="316"/>
      <c r="E2" s="316"/>
      <c r="F2" s="346"/>
    </row>
    <row r="3" spans="1:6" ht="21.75" customHeight="1">
      <c r="A3" s="355" t="s">
        <v>403</v>
      </c>
      <c r="B3" s="356"/>
      <c r="C3" s="356"/>
      <c r="D3" s="356"/>
      <c r="E3" s="356"/>
      <c r="F3" s="357"/>
    </row>
    <row r="4" spans="1:6" ht="21.75" customHeight="1">
      <c r="A4" s="348" t="s">
        <v>12</v>
      </c>
      <c r="B4" s="348"/>
      <c r="C4" s="348"/>
      <c r="D4" s="348"/>
      <c r="E4" s="348"/>
      <c r="F4" s="349"/>
    </row>
    <row r="5" spans="1:6" ht="21.75" customHeight="1">
      <c r="A5" s="358" t="s">
        <v>3</v>
      </c>
      <c r="B5" s="360" t="s">
        <v>14</v>
      </c>
      <c r="C5" s="360" t="s">
        <v>15</v>
      </c>
      <c r="D5" s="360" t="s">
        <v>4</v>
      </c>
      <c r="E5" s="360"/>
      <c r="F5" s="361" t="s">
        <v>17</v>
      </c>
    </row>
    <row r="6" spans="1:6" ht="21.75" customHeight="1">
      <c r="A6" s="359"/>
      <c r="B6" s="360"/>
      <c r="C6" s="360"/>
      <c r="D6" s="109" t="s">
        <v>5</v>
      </c>
      <c r="E6" s="109" t="s">
        <v>6</v>
      </c>
      <c r="F6" s="362"/>
    </row>
    <row r="7" spans="1:6" ht="32.25" customHeight="1">
      <c r="A7" s="115" t="s">
        <v>199</v>
      </c>
      <c r="B7" s="276">
        <v>0</v>
      </c>
      <c r="C7" s="277">
        <f>C8</f>
        <v>7120000</v>
      </c>
      <c r="D7" s="9">
        <f>D8</f>
        <v>7120000</v>
      </c>
      <c r="E7" s="9"/>
      <c r="F7" s="147" t="s">
        <v>18</v>
      </c>
    </row>
    <row r="8" spans="1:6" ht="81" customHeight="1">
      <c r="A8" s="231" t="s">
        <v>200</v>
      </c>
      <c r="B8" s="226">
        <v>0</v>
      </c>
      <c r="C8" s="226">
        <v>7120000</v>
      </c>
      <c r="D8" s="226">
        <f>C8-B8</f>
        <v>7120000</v>
      </c>
      <c r="E8" s="228"/>
      <c r="F8" s="224" t="s">
        <v>477</v>
      </c>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oddFooter>&amp;C&amp;"Times New Roman,標準"3-17</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12"/>
  <sheetViews>
    <sheetView view="pageBreakPreview" zoomScaleSheetLayoutView="100" zoomScalePageLayoutView="0" workbookViewId="0" topLeftCell="A1">
      <selection activeCell="E15" sqref="E15"/>
    </sheetView>
  </sheetViews>
  <sheetFormatPr defaultColWidth="9.00390625" defaultRowHeight="15.75"/>
  <cols>
    <col min="1" max="1" width="21.625" style="3" bestFit="1" customWidth="1"/>
    <col min="2" max="4" width="14.375" style="2" bestFit="1" customWidth="1"/>
    <col min="5" max="5" width="9.125" style="2" bestFit="1" customWidth="1"/>
    <col min="6" max="6" width="18.625" style="2" bestFit="1" customWidth="1"/>
    <col min="7" max="16384" width="9.00390625" style="2" customWidth="1"/>
  </cols>
  <sheetData>
    <row r="1" spans="1:6" s="4" customFormat="1" ht="21.75">
      <c r="A1" s="326" t="s">
        <v>0</v>
      </c>
      <c r="B1" s="326"/>
      <c r="C1" s="326"/>
      <c r="D1" s="326"/>
      <c r="E1" s="326"/>
      <c r="F1" s="346"/>
    </row>
    <row r="2" spans="1:6" s="5" customFormat="1" ht="21.75">
      <c r="A2" s="316" t="s">
        <v>33</v>
      </c>
      <c r="B2" s="316"/>
      <c r="C2" s="316"/>
      <c r="D2" s="316"/>
      <c r="E2" s="316"/>
      <c r="F2" s="346"/>
    </row>
    <row r="3" spans="1:6" ht="15.75">
      <c r="A3" s="318" t="s">
        <v>401</v>
      </c>
      <c r="B3" s="327"/>
      <c r="C3" s="327"/>
      <c r="D3" s="327"/>
      <c r="E3" s="327"/>
      <c r="F3" s="347"/>
    </row>
    <row r="4" spans="1:6" ht="15.75">
      <c r="A4" s="328" t="s">
        <v>246</v>
      </c>
      <c r="B4" s="328"/>
      <c r="C4" s="328"/>
      <c r="D4" s="328"/>
      <c r="E4" s="328"/>
      <c r="F4" s="363"/>
    </row>
    <row r="5" spans="1:6" ht="21" customHeight="1">
      <c r="A5" s="350" t="s">
        <v>19</v>
      </c>
      <c r="B5" s="352" t="s">
        <v>20</v>
      </c>
      <c r="C5" s="352" t="s">
        <v>21</v>
      </c>
      <c r="D5" s="352" t="s">
        <v>22</v>
      </c>
      <c r="E5" s="352"/>
      <c r="F5" s="353" t="s">
        <v>23</v>
      </c>
    </row>
    <row r="6" spans="1:6" ht="21" customHeight="1">
      <c r="A6" s="351"/>
      <c r="B6" s="352"/>
      <c r="C6" s="352"/>
      <c r="D6" s="108" t="s">
        <v>24</v>
      </c>
      <c r="E6" s="108" t="s">
        <v>6</v>
      </c>
      <c r="F6" s="354"/>
    </row>
    <row r="7" spans="1:6" ht="31.5" customHeight="1">
      <c r="A7" s="115" t="s">
        <v>212</v>
      </c>
      <c r="B7" s="227">
        <f>SUM(B8:B9)</f>
        <v>3983000</v>
      </c>
      <c r="C7" s="227">
        <f>SUM(C8:C9)</f>
        <v>6938156</v>
      </c>
      <c r="D7" s="229">
        <f>C7-B7</f>
        <v>2955156</v>
      </c>
      <c r="E7" s="227">
        <f>D7/B7*100</f>
        <v>74.19422545819734</v>
      </c>
      <c r="F7" s="147" t="s">
        <v>18</v>
      </c>
    </row>
    <row r="8" spans="1:6" ht="57" customHeight="1">
      <c r="A8" s="149" t="s">
        <v>213</v>
      </c>
      <c r="B8" s="226">
        <v>3983000</v>
      </c>
      <c r="C8" s="226">
        <v>6938156</v>
      </c>
      <c r="D8" s="208">
        <f>C8-B8</f>
        <v>2955156</v>
      </c>
      <c r="E8" s="226">
        <f>D8/B8*100</f>
        <v>74.19422545819734</v>
      </c>
      <c r="F8" s="274" t="s">
        <v>478</v>
      </c>
    </row>
    <row r="9" spans="4:5" ht="15.75">
      <c r="D9" s="8"/>
      <c r="E9" s="8"/>
    </row>
    <row r="10" ht="16.5" customHeight="1"/>
    <row r="11" ht="16.5" customHeight="1"/>
    <row r="12" ht="16.5" customHeight="1">
      <c r="C12" s="12"/>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headerFooter>
    <oddFooter>&amp;C&amp;"Times New Roman,標準"3-18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11"/>
  <sheetViews>
    <sheetView view="pageBreakPreview" zoomScaleSheetLayoutView="100" zoomScalePageLayoutView="0" workbookViewId="0" topLeftCell="A1">
      <selection activeCell="J10" sqref="J10"/>
    </sheetView>
  </sheetViews>
  <sheetFormatPr defaultColWidth="9.00390625" defaultRowHeight="15.75"/>
  <cols>
    <col min="1" max="1" width="21.625" style="3" bestFit="1" customWidth="1"/>
    <col min="2" max="3" width="14.375" style="2" bestFit="1" customWidth="1"/>
    <col min="4" max="4" width="13.75390625" style="2" bestFit="1" customWidth="1"/>
    <col min="5" max="5" width="9.125" style="2" bestFit="1" customWidth="1"/>
    <col min="6" max="6" width="18.625" style="2" bestFit="1" customWidth="1"/>
    <col min="7" max="16384" width="9.00390625" style="2" customWidth="1"/>
  </cols>
  <sheetData>
    <row r="1" spans="1:6" s="4" customFormat="1" ht="21.75">
      <c r="A1" s="326" t="s">
        <v>0</v>
      </c>
      <c r="B1" s="326"/>
      <c r="C1" s="326"/>
      <c r="D1" s="326"/>
      <c r="E1" s="326"/>
      <c r="F1" s="346"/>
    </row>
    <row r="2" spans="1:6" s="5" customFormat="1" ht="21.75">
      <c r="A2" s="316" t="s">
        <v>34</v>
      </c>
      <c r="B2" s="316"/>
      <c r="C2" s="316"/>
      <c r="D2" s="316"/>
      <c r="E2" s="316"/>
      <c r="F2" s="346"/>
    </row>
    <row r="3" spans="1:6" ht="15.75">
      <c r="A3" s="355" t="s">
        <v>403</v>
      </c>
      <c r="B3" s="356"/>
      <c r="C3" s="356"/>
      <c r="D3" s="356"/>
      <c r="E3" s="356"/>
      <c r="F3" s="357"/>
    </row>
    <row r="4" spans="1:6" ht="15.75">
      <c r="A4" s="348" t="s">
        <v>12</v>
      </c>
      <c r="B4" s="348"/>
      <c r="C4" s="348"/>
      <c r="D4" s="348"/>
      <c r="E4" s="348"/>
      <c r="F4" s="349"/>
    </row>
    <row r="5" spans="1:6" ht="22.5" customHeight="1">
      <c r="A5" s="358" t="s">
        <v>3</v>
      </c>
      <c r="B5" s="360" t="s">
        <v>14</v>
      </c>
      <c r="C5" s="360" t="s">
        <v>15</v>
      </c>
      <c r="D5" s="360" t="s">
        <v>4</v>
      </c>
      <c r="E5" s="360"/>
      <c r="F5" s="361" t="s">
        <v>17</v>
      </c>
    </row>
    <row r="6" spans="1:6" ht="22.5" customHeight="1">
      <c r="A6" s="359"/>
      <c r="B6" s="360"/>
      <c r="C6" s="360"/>
      <c r="D6" s="109" t="s">
        <v>5</v>
      </c>
      <c r="E6" s="108" t="s">
        <v>6</v>
      </c>
      <c r="F6" s="362"/>
    </row>
    <row r="7" spans="1:6" ht="34.5" customHeight="1">
      <c r="A7" s="43" t="s">
        <v>35</v>
      </c>
      <c r="B7" s="227">
        <f>SUM(B8:B11)</f>
        <v>3058000</v>
      </c>
      <c r="C7" s="227">
        <f>SUM(C8:C11)</f>
        <v>3363810</v>
      </c>
      <c r="D7" s="227">
        <f>C7-B7</f>
        <v>305810</v>
      </c>
      <c r="E7" s="227">
        <f>D7/B7*100</f>
        <v>10.000327011118378</v>
      </c>
      <c r="F7" s="142" t="s">
        <v>18</v>
      </c>
    </row>
    <row r="8" spans="1:6" s="101" customFormat="1" ht="60.75" customHeight="1">
      <c r="A8" s="230" t="s">
        <v>479</v>
      </c>
      <c r="B8" s="225">
        <v>8000</v>
      </c>
      <c r="C8" s="225">
        <v>0</v>
      </c>
      <c r="D8" s="275">
        <f>C8-B8</f>
        <v>-8000</v>
      </c>
      <c r="E8" s="275">
        <f>D8/B8*100</f>
        <v>-100</v>
      </c>
      <c r="F8" s="232" t="s">
        <v>480</v>
      </c>
    </row>
    <row r="9" spans="1:6" ht="113.25" customHeight="1">
      <c r="A9" s="230" t="s">
        <v>214</v>
      </c>
      <c r="B9" s="225">
        <v>0</v>
      </c>
      <c r="C9" s="225">
        <v>314585</v>
      </c>
      <c r="D9" s="275">
        <f>C9-B9</f>
        <v>314585</v>
      </c>
      <c r="E9" s="275"/>
      <c r="F9" s="146" t="s">
        <v>481</v>
      </c>
    </row>
    <row r="10" spans="1:6" ht="50.25" customHeight="1">
      <c r="A10" s="230" t="s">
        <v>215</v>
      </c>
      <c r="B10" s="207">
        <v>0</v>
      </c>
      <c r="C10" s="207">
        <v>20569</v>
      </c>
      <c r="D10" s="275">
        <f>C10-B10</f>
        <v>20569</v>
      </c>
      <c r="E10" s="96"/>
      <c r="F10" s="146" t="s">
        <v>482</v>
      </c>
    </row>
    <row r="11" spans="1:6" ht="44.25" customHeight="1">
      <c r="A11" s="231" t="s">
        <v>216</v>
      </c>
      <c r="B11" s="208">
        <v>3050000</v>
      </c>
      <c r="C11" s="208">
        <v>3028656</v>
      </c>
      <c r="D11" s="140">
        <f>C11-B11</f>
        <v>-21344</v>
      </c>
      <c r="E11" s="140">
        <f>D11/B11*100</f>
        <v>-0.6998032786885245</v>
      </c>
      <c r="F11" s="145" t="s">
        <v>18</v>
      </c>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headerFooter>
    <oddFooter>&amp;C&amp;"Times New Roman,標準"3-19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31"/>
  <sheetViews>
    <sheetView view="pageBreakPreview" zoomScaleSheetLayoutView="100" zoomScalePageLayoutView="0" workbookViewId="0" topLeftCell="A1">
      <selection activeCell="H8" sqref="H8"/>
    </sheetView>
  </sheetViews>
  <sheetFormatPr defaultColWidth="9.00390625" defaultRowHeight="15.75"/>
  <cols>
    <col min="1" max="1" width="24.00390625" style="41" customWidth="1"/>
    <col min="2" max="3" width="15.50390625" style="2" bestFit="1" customWidth="1"/>
    <col min="4" max="4" width="15.25390625" style="2" bestFit="1" customWidth="1"/>
    <col min="5" max="5" width="9.25390625" style="2" bestFit="1" customWidth="1"/>
    <col min="6" max="6" width="31.625" style="2" customWidth="1"/>
    <col min="7" max="16384" width="9.00390625" style="2" customWidth="1"/>
  </cols>
  <sheetData>
    <row r="1" spans="1:6" s="4" customFormat="1" ht="21.75">
      <c r="A1" s="326" t="s">
        <v>0</v>
      </c>
      <c r="B1" s="326"/>
      <c r="C1" s="326"/>
      <c r="D1" s="326"/>
      <c r="E1" s="326"/>
      <c r="F1" s="346"/>
    </row>
    <row r="2" spans="1:6" s="5" customFormat="1" ht="21.75">
      <c r="A2" s="316" t="s">
        <v>36</v>
      </c>
      <c r="B2" s="316"/>
      <c r="C2" s="316"/>
      <c r="D2" s="316"/>
      <c r="E2" s="316"/>
      <c r="F2" s="346"/>
    </row>
    <row r="3" spans="1:6" ht="15.75">
      <c r="A3" s="355" t="s">
        <v>403</v>
      </c>
      <c r="B3" s="356"/>
      <c r="C3" s="356"/>
      <c r="D3" s="356"/>
      <c r="E3" s="356"/>
      <c r="F3" s="357"/>
    </row>
    <row r="4" spans="1:6" ht="13.5" customHeight="1">
      <c r="A4" s="348" t="s">
        <v>512</v>
      </c>
      <c r="B4" s="348"/>
      <c r="C4" s="348"/>
      <c r="D4" s="348"/>
      <c r="E4" s="348"/>
      <c r="F4" s="349"/>
    </row>
    <row r="5" spans="1:6" ht="15.75">
      <c r="A5" s="364" t="s">
        <v>3</v>
      </c>
      <c r="B5" s="360" t="s">
        <v>14</v>
      </c>
      <c r="C5" s="360" t="s">
        <v>15</v>
      </c>
      <c r="D5" s="360" t="s">
        <v>37</v>
      </c>
      <c r="E5" s="360"/>
      <c r="F5" s="361" t="s">
        <v>17</v>
      </c>
    </row>
    <row r="6" spans="1:6" ht="18" customHeight="1">
      <c r="A6" s="364"/>
      <c r="B6" s="360"/>
      <c r="C6" s="360"/>
      <c r="D6" s="270" t="s">
        <v>5</v>
      </c>
      <c r="E6" s="269" t="s">
        <v>6</v>
      </c>
      <c r="F6" s="362"/>
    </row>
    <row r="7" spans="1:6" ht="29.25" customHeight="1">
      <c r="A7" s="43" t="s">
        <v>38</v>
      </c>
      <c r="B7" s="9">
        <f>B8</f>
        <v>52527000</v>
      </c>
      <c r="C7" s="9">
        <f>C8</f>
        <v>84494753</v>
      </c>
      <c r="D7" s="9">
        <f>C7-B7</f>
        <v>31967753</v>
      </c>
      <c r="E7" s="9">
        <f>D7/B7*100</f>
        <v>60.85965884211929</v>
      </c>
      <c r="F7" s="142"/>
    </row>
    <row r="8" spans="1:6" ht="228.75" customHeight="1">
      <c r="A8" s="55" t="s">
        <v>39</v>
      </c>
      <c r="B8" s="27">
        <f>SUM(B9,B17,B19,B24,B26,B30)</f>
        <v>52527000</v>
      </c>
      <c r="C8" s="27">
        <f>SUM(C9,C17,C19,C24,C26,C30)</f>
        <v>84494753</v>
      </c>
      <c r="D8" s="27">
        <f aca="true" t="shared" si="0" ref="D8:D31">C8-B8</f>
        <v>31967753</v>
      </c>
      <c r="E8" s="27">
        <f aca="true" t="shared" si="1" ref="E8:E31">D8/B8*100</f>
        <v>60.85965884211929</v>
      </c>
      <c r="F8" s="233" t="s">
        <v>514</v>
      </c>
    </row>
    <row r="9" spans="1:6" ht="21.75" customHeight="1">
      <c r="A9" s="53" t="s">
        <v>40</v>
      </c>
      <c r="B9" s="27">
        <f>SUM(B10:B16)</f>
        <v>15426000</v>
      </c>
      <c r="C9" s="27">
        <f>SUM(C10:C16)</f>
        <v>19496901</v>
      </c>
      <c r="D9" s="27">
        <f t="shared" si="0"/>
        <v>4070901</v>
      </c>
      <c r="E9" s="27">
        <f t="shared" si="1"/>
        <v>26.389867755737068</v>
      </c>
      <c r="F9" s="143" t="s">
        <v>18</v>
      </c>
    </row>
    <row r="10" spans="1:6" ht="21.75" customHeight="1">
      <c r="A10" s="128" t="s">
        <v>41</v>
      </c>
      <c r="B10" s="27">
        <v>1090000</v>
      </c>
      <c r="C10" s="27">
        <v>2733532</v>
      </c>
      <c r="D10" s="27">
        <f t="shared" si="0"/>
        <v>1643532</v>
      </c>
      <c r="E10" s="27">
        <f t="shared" si="1"/>
        <v>150.78275229357797</v>
      </c>
      <c r="F10" s="143" t="s">
        <v>18</v>
      </c>
    </row>
    <row r="11" spans="1:6" ht="21.75" customHeight="1">
      <c r="A11" s="128" t="s">
        <v>42</v>
      </c>
      <c r="B11" s="27">
        <v>100000</v>
      </c>
      <c r="C11" s="27">
        <v>22380</v>
      </c>
      <c r="D11" s="27">
        <f t="shared" si="0"/>
        <v>-77620</v>
      </c>
      <c r="E11" s="27">
        <f t="shared" si="1"/>
        <v>-77.62</v>
      </c>
      <c r="F11" s="143" t="s">
        <v>18</v>
      </c>
    </row>
    <row r="12" spans="1:6" ht="21.75" customHeight="1">
      <c r="A12" s="128" t="s">
        <v>43</v>
      </c>
      <c r="B12" s="27">
        <v>46000</v>
      </c>
      <c r="C12" s="27">
        <v>46604</v>
      </c>
      <c r="D12" s="27">
        <f t="shared" si="0"/>
        <v>604</v>
      </c>
      <c r="E12" s="27">
        <f t="shared" si="1"/>
        <v>1.3130434782608695</v>
      </c>
      <c r="F12" s="143" t="s">
        <v>18</v>
      </c>
    </row>
    <row r="13" spans="1:6" ht="27.75" customHeight="1">
      <c r="A13" s="128" t="s">
        <v>44</v>
      </c>
      <c r="B13" s="27">
        <v>950000</v>
      </c>
      <c r="C13" s="27">
        <v>636200</v>
      </c>
      <c r="D13" s="27">
        <f t="shared" si="0"/>
        <v>-313800</v>
      </c>
      <c r="E13" s="27">
        <f t="shared" si="1"/>
        <v>-33.03157894736842</v>
      </c>
      <c r="F13" s="143" t="s">
        <v>18</v>
      </c>
    </row>
    <row r="14" spans="1:6" ht="21.75" customHeight="1">
      <c r="A14" s="128" t="s">
        <v>45</v>
      </c>
      <c r="B14" s="27">
        <v>100000</v>
      </c>
      <c r="C14" s="27">
        <v>1003732</v>
      </c>
      <c r="D14" s="27">
        <f t="shared" si="0"/>
        <v>903732</v>
      </c>
      <c r="E14" s="27">
        <f t="shared" si="1"/>
        <v>903.732</v>
      </c>
      <c r="F14" s="143" t="s">
        <v>18</v>
      </c>
    </row>
    <row r="15" spans="1:6" ht="21.75" customHeight="1">
      <c r="A15" s="128" t="s">
        <v>46</v>
      </c>
      <c r="B15" s="27">
        <v>150000</v>
      </c>
      <c r="C15" s="27">
        <v>1189453</v>
      </c>
      <c r="D15" s="27">
        <f t="shared" si="0"/>
        <v>1039453</v>
      </c>
      <c r="E15" s="27">
        <f t="shared" si="1"/>
        <v>692.9686666666666</v>
      </c>
      <c r="F15" s="143" t="s">
        <v>18</v>
      </c>
    </row>
    <row r="16" spans="1:6" ht="21.75" customHeight="1">
      <c r="A16" s="128" t="s">
        <v>47</v>
      </c>
      <c r="B16" s="27">
        <v>12990000</v>
      </c>
      <c r="C16" s="27">
        <v>13865000</v>
      </c>
      <c r="D16" s="27">
        <f t="shared" si="0"/>
        <v>875000</v>
      </c>
      <c r="E16" s="27">
        <f t="shared" si="1"/>
        <v>6.735950731331794</v>
      </c>
      <c r="F16" s="143" t="s">
        <v>18</v>
      </c>
    </row>
    <row r="17" spans="1:6" ht="21.75" customHeight="1">
      <c r="A17" s="53" t="s">
        <v>48</v>
      </c>
      <c r="B17" s="27">
        <f>B18</f>
        <v>150000</v>
      </c>
      <c r="C17" s="27">
        <f>C18</f>
        <v>150078</v>
      </c>
      <c r="D17" s="27">
        <f t="shared" si="0"/>
        <v>78</v>
      </c>
      <c r="E17" s="27">
        <f t="shared" si="1"/>
        <v>0.052</v>
      </c>
      <c r="F17" s="143" t="s">
        <v>18</v>
      </c>
    </row>
    <row r="18" spans="1:6" ht="21.75" customHeight="1">
      <c r="A18" s="128" t="s">
        <v>49</v>
      </c>
      <c r="B18" s="27">
        <v>150000</v>
      </c>
      <c r="C18" s="27">
        <v>150078</v>
      </c>
      <c r="D18" s="27">
        <f t="shared" si="0"/>
        <v>78</v>
      </c>
      <c r="E18" s="27">
        <f t="shared" si="1"/>
        <v>0.052</v>
      </c>
      <c r="F18" s="143" t="s">
        <v>18</v>
      </c>
    </row>
    <row r="19" spans="1:6" ht="21.75" customHeight="1">
      <c r="A19" s="53" t="s">
        <v>50</v>
      </c>
      <c r="B19" s="27">
        <f>SUM(B20:B23)</f>
        <v>12180000</v>
      </c>
      <c r="C19" s="27">
        <f>SUM(C20:C23)</f>
        <v>26225042</v>
      </c>
      <c r="D19" s="27">
        <f t="shared" si="0"/>
        <v>14045042</v>
      </c>
      <c r="E19" s="27">
        <f t="shared" si="1"/>
        <v>115.3123316912972</v>
      </c>
      <c r="F19" s="143"/>
    </row>
    <row r="20" spans="1:6" ht="21.75" customHeight="1">
      <c r="A20" s="128" t="s">
        <v>51</v>
      </c>
      <c r="B20" s="27">
        <v>3695000</v>
      </c>
      <c r="C20" s="27">
        <v>3171648</v>
      </c>
      <c r="D20" s="27">
        <f t="shared" si="0"/>
        <v>-523352</v>
      </c>
      <c r="E20" s="27">
        <f t="shared" si="1"/>
        <v>-14.163788903924221</v>
      </c>
      <c r="F20" s="143" t="s">
        <v>18</v>
      </c>
    </row>
    <row r="21" spans="1:6" ht="21.75" customHeight="1">
      <c r="A21" s="128" t="s">
        <v>52</v>
      </c>
      <c r="B21" s="27">
        <v>8400000</v>
      </c>
      <c r="C21" s="27">
        <v>22357913</v>
      </c>
      <c r="D21" s="27">
        <f t="shared" si="0"/>
        <v>13957913</v>
      </c>
      <c r="E21" s="27">
        <f t="shared" si="1"/>
        <v>166.16563095238095</v>
      </c>
      <c r="F21" s="143" t="s">
        <v>18</v>
      </c>
    </row>
    <row r="22" spans="1:6" s="101" customFormat="1" ht="21.75" customHeight="1">
      <c r="A22" s="128" t="s">
        <v>483</v>
      </c>
      <c r="B22" s="27">
        <v>0</v>
      </c>
      <c r="C22" s="27">
        <v>540300</v>
      </c>
      <c r="D22" s="27">
        <f t="shared" si="0"/>
        <v>540300</v>
      </c>
      <c r="E22" s="27" t="e">
        <f t="shared" si="1"/>
        <v>#DIV/0!</v>
      </c>
      <c r="F22" s="143"/>
    </row>
    <row r="23" spans="1:6" ht="21.75" customHeight="1">
      <c r="A23" s="128" t="s">
        <v>53</v>
      </c>
      <c r="B23" s="27">
        <v>85000</v>
      </c>
      <c r="C23" s="27">
        <v>155181</v>
      </c>
      <c r="D23" s="27">
        <f t="shared" si="0"/>
        <v>70181</v>
      </c>
      <c r="E23" s="27">
        <f t="shared" si="1"/>
        <v>82.56588235294117</v>
      </c>
      <c r="F23" s="143" t="s">
        <v>18</v>
      </c>
    </row>
    <row r="24" spans="1:6" ht="21.75" customHeight="1">
      <c r="A24" s="53" t="s">
        <v>54</v>
      </c>
      <c r="B24" s="27">
        <f>B25</f>
        <v>18152000</v>
      </c>
      <c r="C24" s="27">
        <f>C25</f>
        <v>17213003</v>
      </c>
      <c r="D24" s="27">
        <f t="shared" si="0"/>
        <v>-938997</v>
      </c>
      <c r="E24" s="27">
        <f t="shared" si="1"/>
        <v>-5.17296716615249</v>
      </c>
      <c r="F24" s="143" t="s">
        <v>18</v>
      </c>
    </row>
    <row r="25" spans="1:6" ht="43.5" customHeight="1">
      <c r="A25" s="128" t="s">
        <v>55</v>
      </c>
      <c r="B25" s="27">
        <v>18152000</v>
      </c>
      <c r="C25" s="27">
        <v>17213003</v>
      </c>
      <c r="D25" s="27">
        <f t="shared" si="0"/>
        <v>-938997</v>
      </c>
      <c r="E25" s="27">
        <f t="shared" si="1"/>
        <v>-5.17296716615249</v>
      </c>
      <c r="F25" s="143" t="s">
        <v>18</v>
      </c>
    </row>
    <row r="26" spans="1:6" ht="43.5" customHeight="1">
      <c r="A26" s="53" t="s">
        <v>57</v>
      </c>
      <c r="B26" s="27">
        <f>SUM(B27:B29)</f>
        <v>6369000</v>
      </c>
      <c r="C26" s="27">
        <f>SUM(C27:C29)</f>
        <v>5784352</v>
      </c>
      <c r="D26" s="27">
        <f t="shared" si="0"/>
        <v>-584648</v>
      </c>
      <c r="E26" s="27">
        <f t="shared" si="1"/>
        <v>-9.179588632438374</v>
      </c>
      <c r="F26" s="143" t="s">
        <v>18</v>
      </c>
    </row>
    <row r="27" spans="1:6" ht="27" customHeight="1">
      <c r="A27" s="128" t="s">
        <v>58</v>
      </c>
      <c r="B27" s="27">
        <v>2100000</v>
      </c>
      <c r="C27" s="27">
        <v>1924671</v>
      </c>
      <c r="D27" s="27">
        <f t="shared" si="0"/>
        <v>-175329</v>
      </c>
      <c r="E27" s="27">
        <f t="shared" si="1"/>
        <v>-8.349</v>
      </c>
      <c r="F27" s="143" t="s">
        <v>18</v>
      </c>
    </row>
    <row r="28" spans="1:6" ht="27" customHeight="1">
      <c r="A28" s="128" t="s">
        <v>59</v>
      </c>
      <c r="B28" s="27">
        <v>3620000</v>
      </c>
      <c r="C28" s="27">
        <v>3185283</v>
      </c>
      <c r="D28" s="27">
        <f t="shared" si="0"/>
        <v>-434717</v>
      </c>
      <c r="E28" s="27">
        <f t="shared" si="1"/>
        <v>-12.008756906077348</v>
      </c>
      <c r="F28" s="143" t="s">
        <v>18</v>
      </c>
    </row>
    <row r="29" spans="1:6" ht="27" customHeight="1">
      <c r="A29" s="128" t="s">
        <v>60</v>
      </c>
      <c r="B29" s="27">
        <v>649000</v>
      </c>
      <c r="C29" s="27">
        <v>674398</v>
      </c>
      <c r="D29" s="27">
        <f t="shared" si="0"/>
        <v>25398</v>
      </c>
      <c r="E29" s="27">
        <f t="shared" si="1"/>
        <v>3.9134052388289673</v>
      </c>
      <c r="F29" s="143" t="s">
        <v>18</v>
      </c>
    </row>
    <row r="30" spans="1:6" ht="57" customHeight="1">
      <c r="A30" s="53" t="s">
        <v>61</v>
      </c>
      <c r="B30" s="27">
        <f>B31</f>
        <v>250000</v>
      </c>
      <c r="C30" s="27">
        <f>C31</f>
        <v>15625377</v>
      </c>
      <c r="D30" s="27">
        <f t="shared" si="0"/>
        <v>15375377</v>
      </c>
      <c r="E30" s="27">
        <f t="shared" si="1"/>
        <v>6150.1508</v>
      </c>
      <c r="F30" s="143" t="s">
        <v>18</v>
      </c>
    </row>
    <row r="31" spans="1:6" ht="33" customHeight="1">
      <c r="A31" s="129" t="s">
        <v>62</v>
      </c>
      <c r="B31" s="10">
        <v>250000</v>
      </c>
      <c r="C31" s="10">
        <v>15625377</v>
      </c>
      <c r="D31" s="10">
        <f t="shared" si="0"/>
        <v>15375377</v>
      </c>
      <c r="E31" s="10">
        <f t="shared" si="1"/>
        <v>6150.1508</v>
      </c>
      <c r="F31" s="145" t="s">
        <v>18</v>
      </c>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8" r:id="rId1"/>
  <headerFooter>
    <oddFooter>&amp;C&amp;"Times New Roman,標準"3-20</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19"/>
  <sheetViews>
    <sheetView view="pageBreakPreview" zoomScaleSheetLayoutView="100" zoomScalePageLayoutView="0" workbookViewId="0" topLeftCell="A4">
      <selection activeCell="F15" sqref="F15"/>
    </sheetView>
  </sheetViews>
  <sheetFormatPr defaultColWidth="9.00390625" defaultRowHeight="15.75"/>
  <cols>
    <col min="1" max="1" width="21.625" style="3" bestFit="1" customWidth="1"/>
    <col min="2" max="3" width="15.50390625" style="2" bestFit="1" customWidth="1"/>
    <col min="4" max="4" width="16.50390625" style="2" bestFit="1" customWidth="1"/>
    <col min="5" max="5" width="9.25390625" style="2" bestFit="1" customWidth="1"/>
    <col min="6" max="6" width="21.50390625" style="2" customWidth="1"/>
    <col min="7" max="16384" width="9.00390625" style="2" customWidth="1"/>
  </cols>
  <sheetData>
    <row r="1" spans="1:6" s="4" customFormat="1" ht="21.75">
      <c r="A1" s="326" t="s">
        <v>0</v>
      </c>
      <c r="B1" s="326"/>
      <c r="C1" s="326"/>
      <c r="D1" s="326"/>
      <c r="E1" s="326"/>
      <c r="F1" s="346"/>
    </row>
    <row r="2" spans="1:6" s="5" customFormat="1" ht="21.75">
      <c r="A2" s="316" t="s">
        <v>63</v>
      </c>
      <c r="B2" s="316"/>
      <c r="C2" s="316"/>
      <c r="D2" s="316"/>
      <c r="E2" s="316"/>
      <c r="F2" s="346"/>
    </row>
    <row r="3" spans="1:6" ht="15.75">
      <c r="A3" s="318" t="s">
        <v>404</v>
      </c>
      <c r="B3" s="327"/>
      <c r="C3" s="327"/>
      <c r="D3" s="327"/>
      <c r="E3" s="327"/>
      <c r="F3" s="347"/>
    </row>
    <row r="4" spans="1:6" ht="15.75">
      <c r="A4" s="328" t="s">
        <v>246</v>
      </c>
      <c r="B4" s="328"/>
      <c r="C4" s="328"/>
      <c r="D4" s="328"/>
      <c r="E4" s="328"/>
      <c r="F4" s="363"/>
    </row>
    <row r="5" spans="1:6" s="42" customFormat="1" ht="21" customHeight="1">
      <c r="A5" s="350" t="s">
        <v>19</v>
      </c>
      <c r="B5" s="352" t="s">
        <v>20</v>
      </c>
      <c r="C5" s="352" t="s">
        <v>21</v>
      </c>
      <c r="D5" s="352" t="s">
        <v>305</v>
      </c>
      <c r="E5" s="352"/>
      <c r="F5" s="353" t="s">
        <v>23</v>
      </c>
    </row>
    <row r="6" spans="1:6" s="42" customFormat="1" ht="21" customHeight="1">
      <c r="A6" s="351"/>
      <c r="B6" s="352"/>
      <c r="C6" s="352"/>
      <c r="D6" s="108" t="s">
        <v>24</v>
      </c>
      <c r="E6" s="108" t="s">
        <v>6</v>
      </c>
      <c r="F6" s="354"/>
    </row>
    <row r="7" spans="1:6" ht="23.25" customHeight="1">
      <c r="A7" s="115" t="s">
        <v>204</v>
      </c>
      <c r="B7" s="9">
        <f>SUM(B8,B15)</f>
        <v>24000000</v>
      </c>
      <c r="C7" s="9">
        <f>SUM(C8,C15)</f>
        <v>54048516</v>
      </c>
      <c r="D7" s="9">
        <f>C7-B7</f>
        <v>30048516</v>
      </c>
      <c r="E7" s="9">
        <f>D7/B7*100</f>
        <v>125.20214999999999</v>
      </c>
      <c r="F7" s="147" t="s">
        <v>18</v>
      </c>
    </row>
    <row r="8" spans="1:6" ht="147.75" customHeight="1">
      <c r="A8" s="132" t="s">
        <v>205</v>
      </c>
      <c r="B8" s="22">
        <f>SUM(B9,B13)</f>
        <v>24000000</v>
      </c>
      <c r="C8" s="22">
        <f>SUM(C9,C13)</f>
        <v>43341551</v>
      </c>
      <c r="D8" s="27">
        <f aca="true" t="shared" si="0" ref="D8:D19">C8-B8</f>
        <v>19341551</v>
      </c>
      <c r="E8" s="27">
        <f aca="true" t="shared" si="1" ref="E8:E14">D8/B8*100</f>
        <v>80.58979583333333</v>
      </c>
      <c r="F8" s="146" t="s">
        <v>515</v>
      </c>
    </row>
    <row r="9" spans="1:6" ht="30.75" customHeight="1">
      <c r="A9" s="117" t="s">
        <v>306</v>
      </c>
      <c r="B9" s="22">
        <f>SUM(B10:B12)</f>
        <v>4572000</v>
      </c>
      <c r="C9" s="22">
        <f>SUM(C10:C12)</f>
        <v>8640468</v>
      </c>
      <c r="D9" s="27">
        <f t="shared" si="0"/>
        <v>4068468</v>
      </c>
      <c r="E9" s="27">
        <f t="shared" si="1"/>
        <v>88.98661417322835</v>
      </c>
      <c r="F9" s="148"/>
    </row>
    <row r="10" spans="1:6" ht="30.75" customHeight="1">
      <c r="A10" s="130" t="s">
        <v>307</v>
      </c>
      <c r="B10" s="27">
        <v>250000</v>
      </c>
      <c r="C10" s="27">
        <v>6478</v>
      </c>
      <c r="D10" s="27">
        <f t="shared" si="0"/>
        <v>-243522</v>
      </c>
      <c r="E10" s="27">
        <f t="shared" si="1"/>
        <v>-97.4088</v>
      </c>
      <c r="F10" s="148" t="s">
        <v>18</v>
      </c>
    </row>
    <row r="11" spans="1:6" ht="30.75" customHeight="1">
      <c r="A11" s="130" t="s">
        <v>308</v>
      </c>
      <c r="B11" s="27">
        <v>0</v>
      </c>
      <c r="C11" s="27">
        <v>153</v>
      </c>
      <c r="D11" s="27">
        <f t="shared" si="0"/>
        <v>153</v>
      </c>
      <c r="E11" s="27"/>
      <c r="F11" s="148"/>
    </row>
    <row r="12" spans="1:6" ht="30.75" customHeight="1">
      <c r="A12" s="130" t="s">
        <v>309</v>
      </c>
      <c r="B12" s="27">
        <v>4322000</v>
      </c>
      <c r="C12" s="27">
        <v>8633837</v>
      </c>
      <c r="D12" s="27">
        <f t="shared" si="0"/>
        <v>4311837</v>
      </c>
      <c r="E12" s="27">
        <f t="shared" si="1"/>
        <v>99.76485423415086</v>
      </c>
      <c r="F12" s="148" t="s">
        <v>18</v>
      </c>
    </row>
    <row r="13" spans="1:6" ht="39.75" customHeight="1">
      <c r="A13" s="117" t="s">
        <v>310</v>
      </c>
      <c r="B13" s="22">
        <f>B14</f>
        <v>19428000</v>
      </c>
      <c r="C13" s="22">
        <f>C14</f>
        <v>34701083</v>
      </c>
      <c r="D13" s="27">
        <f t="shared" si="0"/>
        <v>15273083</v>
      </c>
      <c r="E13" s="27">
        <f t="shared" si="1"/>
        <v>78.61376878731727</v>
      </c>
      <c r="F13" s="148" t="s">
        <v>18</v>
      </c>
    </row>
    <row r="14" spans="1:6" ht="30.75" customHeight="1">
      <c r="A14" s="130" t="s">
        <v>311</v>
      </c>
      <c r="B14" s="27">
        <v>19428000</v>
      </c>
      <c r="C14" s="27">
        <v>34701083</v>
      </c>
      <c r="D14" s="27">
        <f t="shared" si="0"/>
        <v>15273083</v>
      </c>
      <c r="E14" s="27">
        <f t="shared" si="1"/>
        <v>78.61376878731727</v>
      </c>
      <c r="F14" s="148" t="s">
        <v>18</v>
      </c>
    </row>
    <row r="15" spans="1:6" ht="100.5" customHeight="1">
      <c r="A15" s="53" t="s">
        <v>484</v>
      </c>
      <c r="B15" s="238">
        <f>B16</f>
        <v>0</v>
      </c>
      <c r="C15" s="291">
        <f>C16</f>
        <v>10706965</v>
      </c>
      <c r="D15" s="27">
        <f t="shared" si="0"/>
        <v>10706965</v>
      </c>
      <c r="E15" s="27"/>
      <c r="F15" s="296" t="s">
        <v>516</v>
      </c>
    </row>
    <row r="16" spans="1:6" ht="30.75" customHeight="1">
      <c r="A16" s="128" t="s">
        <v>40</v>
      </c>
      <c r="B16" s="238">
        <f>SUM(B17:B19)</f>
        <v>0</v>
      </c>
      <c r="C16" s="291">
        <f>SUM(C17:C19)</f>
        <v>10706965</v>
      </c>
      <c r="D16" s="27">
        <f t="shared" si="0"/>
        <v>10706965</v>
      </c>
      <c r="E16" s="27"/>
      <c r="F16" s="235"/>
    </row>
    <row r="17" spans="1:6" ht="30.75" customHeight="1">
      <c r="A17" s="234" t="s">
        <v>43</v>
      </c>
      <c r="B17" s="27">
        <v>0</v>
      </c>
      <c r="C17" s="27">
        <v>810</v>
      </c>
      <c r="D17" s="27">
        <f t="shared" si="0"/>
        <v>810</v>
      </c>
      <c r="E17" s="27"/>
      <c r="F17" s="235"/>
    </row>
    <row r="18" spans="1:6" ht="30.75" customHeight="1">
      <c r="A18" s="234" t="s">
        <v>46</v>
      </c>
      <c r="B18" s="27">
        <v>0</v>
      </c>
      <c r="C18" s="27">
        <v>2423897</v>
      </c>
      <c r="D18" s="27">
        <f t="shared" si="0"/>
        <v>2423897</v>
      </c>
      <c r="E18" s="27"/>
      <c r="F18" s="235"/>
    </row>
    <row r="19" spans="1:6" ht="33" customHeight="1">
      <c r="A19" s="236" t="s">
        <v>47</v>
      </c>
      <c r="B19" s="10">
        <v>0</v>
      </c>
      <c r="C19" s="10">
        <v>8282258</v>
      </c>
      <c r="D19" s="10">
        <f t="shared" si="0"/>
        <v>8282258</v>
      </c>
      <c r="E19" s="10"/>
      <c r="F19" s="237"/>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headerFooter>
    <oddFooter>&amp;C&amp;"Times New Roman,標準"3-21</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17"/>
  <sheetViews>
    <sheetView view="pageBreakPreview" zoomScaleSheetLayoutView="100" zoomScalePageLayoutView="0" workbookViewId="0" topLeftCell="A4">
      <selection activeCell="H8" sqref="H8"/>
    </sheetView>
  </sheetViews>
  <sheetFormatPr defaultColWidth="9.00390625" defaultRowHeight="15.75"/>
  <cols>
    <col min="1" max="1" width="21.625" style="3" bestFit="1" customWidth="1"/>
    <col min="2" max="3" width="16.75390625" style="2" bestFit="1" customWidth="1"/>
    <col min="4" max="4" width="15.50390625" style="2" bestFit="1" customWidth="1"/>
    <col min="5" max="5" width="9.25390625" style="2" bestFit="1" customWidth="1"/>
    <col min="6" max="6" width="20.00390625" style="2" customWidth="1"/>
    <col min="7" max="16384" width="9.00390625" style="2" customWidth="1"/>
  </cols>
  <sheetData>
    <row r="1" spans="1:6" s="4" customFormat="1" ht="23.25" customHeight="1">
      <c r="A1" s="326" t="s">
        <v>0</v>
      </c>
      <c r="B1" s="326"/>
      <c r="C1" s="326"/>
      <c r="D1" s="326"/>
      <c r="E1" s="326"/>
      <c r="F1" s="346"/>
    </row>
    <row r="2" spans="1:6" s="5" customFormat="1" ht="23.25" customHeight="1">
      <c r="A2" s="316" t="s">
        <v>66</v>
      </c>
      <c r="B2" s="316"/>
      <c r="C2" s="316"/>
      <c r="D2" s="316"/>
      <c r="E2" s="316"/>
      <c r="F2" s="346"/>
    </row>
    <row r="3" spans="1:6" ht="23.25" customHeight="1">
      <c r="A3" s="318" t="s">
        <v>405</v>
      </c>
      <c r="B3" s="327"/>
      <c r="C3" s="327"/>
      <c r="D3" s="327"/>
      <c r="E3" s="327"/>
      <c r="F3" s="347"/>
    </row>
    <row r="4" spans="1:6" ht="20.25" customHeight="1">
      <c r="A4" s="328" t="s">
        <v>246</v>
      </c>
      <c r="B4" s="328"/>
      <c r="C4" s="328"/>
      <c r="D4" s="328"/>
      <c r="E4" s="328"/>
      <c r="F4" s="363"/>
    </row>
    <row r="5" spans="1:6" ht="19.5" customHeight="1">
      <c r="A5" s="365" t="s">
        <v>19</v>
      </c>
      <c r="B5" s="352" t="s">
        <v>20</v>
      </c>
      <c r="C5" s="352" t="s">
        <v>21</v>
      </c>
      <c r="D5" s="352" t="s">
        <v>305</v>
      </c>
      <c r="E5" s="352"/>
      <c r="F5" s="352" t="s">
        <v>23</v>
      </c>
    </row>
    <row r="6" spans="1:6" ht="19.5" customHeight="1">
      <c r="A6" s="365"/>
      <c r="B6" s="352"/>
      <c r="C6" s="352"/>
      <c r="D6" s="209" t="s">
        <v>24</v>
      </c>
      <c r="E6" s="209" t="s">
        <v>6</v>
      </c>
      <c r="F6" s="352"/>
    </row>
    <row r="7" spans="1:6" ht="29.25" customHeight="1">
      <c r="A7" s="115" t="s">
        <v>206</v>
      </c>
      <c r="B7" s="9">
        <f>B8</f>
        <v>559076000</v>
      </c>
      <c r="C7" s="9">
        <f>C8</f>
        <v>662430743</v>
      </c>
      <c r="D7" s="9">
        <f>C7-B7</f>
        <v>103354743</v>
      </c>
      <c r="E7" s="27">
        <f>D7/B7*100</f>
        <v>18.486707173979923</v>
      </c>
      <c r="F7" s="147" t="s">
        <v>18</v>
      </c>
    </row>
    <row r="8" spans="1:6" ht="192" customHeight="1">
      <c r="A8" s="132" t="s">
        <v>207</v>
      </c>
      <c r="B8" s="27">
        <f>SUM(B9,B13,B15)</f>
        <v>559076000</v>
      </c>
      <c r="C8" s="27">
        <f>SUM(C9,C13,C15)</f>
        <v>662430743</v>
      </c>
      <c r="D8" s="27">
        <f>C8-B8</f>
        <v>103354743</v>
      </c>
      <c r="E8" s="27">
        <f aca="true" t="shared" si="0" ref="E8:E17">D8/B8*100</f>
        <v>18.486707173979923</v>
      </c>
      <c r="F8" s="146" t="s">
        <v>517</v>
      </c>
    </row>
    <row r="9" spans="1:6" ht="23.25" customHeight="1">
      <c r="A9" s="117" t="s">
        <v>306</v>
      </c>
      <c r="B9" s="27">
        <f>SUM(B10:B12)</f>
        <v>427456000</v>
      </c>
      <c r="C9" s="27">
        <f>SUM(C10:C12)</f>
        <v>442810300</v>
      </c>
      <c r="D9" s="27">
        <f>C9-B9</f>
        <v>15354300</v>
      </c>
      <c r="E9" s="27">
        <f t="shared" si="0"/>
        <v>3.592018827668813</v>
      </c>
      <c r="F9" s="148" t="s">
        <v>18</v>
      </c>
    </row>
    <row r="10" spans="1:6" ht="23.25" customHeight="1">
      <c r="A10" s="130" t="s">
        <v>307</v>
      </c>
      <c r="B10" s="27">
        <v>1229000</v>
      </c>
      <c r="C10" s="27">
        <v>1086882</v>
      </c>
      <c r="D10" s="27">
        <f aca="true" t="shared" si="1" ref="D10:D17">C10-B10</f>
        <v>-142118</v>
      </c>
      <c r="E10" s="27">
        <f t="shared" si="0"/>
        <v>-11.563710333604558</v>
      </c>
      <c r="F10" s="148" t="s">
        <v>18</v>
      </c>
    </row>
    <row r="11" spans="1:6" ht="39" customHeight="1">
      <c r="A11" s="130" t="s">
        <v>312</v>
      </c>
      <c r="B11" s="27">
        <v>35000</v>
      </c>
      <c r="C11" s="275">
        <v>0</v>
      </c>
      <c r="D11" s="27">
        <f t="shared" si="1"/>
        <v>-35000</v>
      </c>
      <c r="E11" s="27">
        <f t="shared" si="0"/>
        <v>-100</v>
      </c>
      <c r="F11" s="148" t="s">
        <v>18</v>
      </c>
    </row>
    <row r="12" spans="1:6" ht="23.25" customHeight="1">
      <c r="A12" s="130" t="s">
        <v>309</v>
      </c>
      <c r="B12" s="27">
        <v>426192000</v>
      </c>
      <c r="C12" s="27">
        <v>441723418</v>
      </c>
      <c r="D12" s="27">
        <f t="shared" si="1"/>
        <v>15531418</v>
      </c>
      <c r="E12" s="27">
        <f t="shared" si="0"/>
        <v>3.644230299958704</v>
      </c>
      <c r="F12" s="148" t="s">
        <v>18</v>
      </c>
    </row>
    <row r="13" spans="1:6" ht="23.25" customHeight="1">
      <c r="A13" s="117" t="s">
        <v>313</v>
      </c>
      <c r="B13" s="27">
        <f>B14</f>
        <v>57000</v>
      </c>
      <c r="C13" s="27">
        <f>C14</f>
        <v>16364</v>
      </c>
      <c r="D13" s="27">
        <f t="shared" si="1"/>
        <v>-40636</v>
      </c>
      <c r="E13" s="27">
        <f t="shared" si="0"/>
        <v>-71.29122807017544</v>
      </c>
      <c r="F13" s="148" t="s">
        <v>18</v>
      </c>
    </row>
    <row r="14" spans="1:6" ht="23.25" customHeight="1">
      <c r="A14" s="130" t="s">
        <v>314</v>
      </c>
      <c r="B14" s="27">
        <v>57000</v>
      </c>
      <c r="C14" s="27">
        <v>16364</v>
      </c>
      <c r="D14" s="27">
        <f t="shared" si="1"/>
        <v>-40636</v>
      </c>
      <c r="E14" s="27">
        <f t="shared" si="0"/>
        <v>-71.29122807017544</v>
      </c>
      <c r="F14" s="148" t="s">
        <v>18</v>
      </c>
    </row>
    <row r="15" spans="1:6" ht="56.25" customHeight="1">
      <c r="A15" s="117" t="s">
        <v>317</v>
      </c>
      <c r="B15" s="27">
        <f>SUM(B16:B17)</f>
        <v>131563000</v>
      </c>
      <c r="C15" s="27">
        <f>SUM(C16:C17)</f>
        <v>219604079</v>
      </c>
      <c r="D15" s="27">
        <f t="shared" si="1"/>
        <v>88041079</v>
      </c>
      <c r="E15" s="27">
        <f t="shared" si="0"/>
        <v>66.91933066287635</v>
      </c>
      <c r="F15" s="148"/>
    </row>
    <row r="16" spans="1:6" ht="38.25" customHeight="1">
      <c r="A16" s="130" t="s">
        <v>318</v>
      </c>
      <c r="B16" s="27">
        <v>115755000</v>
      </c>
      <c r="C16" s="27">
        <v>207780527</v>
      </c>
      <c r="D16" s="27">
        <f t="shared" si="1"/>
        <v>92025527</v>
      </c>
      <c r="E16" s="27">
        <f t="shared" si="0"/>
        <v>79.50026089585764</v>
      </c>
      <c r="F16" s="148" t="s">
        <v>18</v>
      </c>
    </row>
    <row r="17" spans="1:6" ht="57.75" customHeight="1">
      <c r="A17" s="131" t="s">
        <v>319</v>
      </c>
      <c r="B17" s="10">
        <v>15808000</v>
      </c>
      <c r="C17" s="10">
        <v>11823552</v>
      </c>
      <c r="D17" s="10">
        <f t="shared" si="1"/>
        <v>-3984448</v>
      </c>
      <c r="E17" s="10">
        <f t="shared" si="0"/>
        <v>-25.205263157894738</v>
      </c>
      <c r="F17" s="150" t="s">
        <v>18</v>
      </c>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headerFooter>
    <oddFooter>&amp;C&amp;"Times New Roman,標準"3-22</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F29"/>
  <sheetViews>
    <sheetView view="pageBreakPreview" zoomScaleSheetLayoutView="100" zoomScalePageLayoutView="0" workbookViewId="0" topLeftCell="A1">
      <selection activeCell="G15" sqref="G15"/>
    </sheetView>
  </sheetViews>
  <sheetFormatPr defaultColWidth="9.00390625" defaultRowHeight="15.75"/>
  <cols>
    <col min="1" max="1" width="21.625" style="41" bestFit="1" customWidth="1"/>
    <col min="2" max="3" width="14.375" style="2" bestFit="1" customWidth="1"/>
    <col min="4" max="4" width="13.75390625" style="2" bestFit="1" customWidth="1"/>
    <col min="5" max="5" width="9.125" style="2" bestFit="1" customWidth="1"/>
    <col min="6" max="6" width="18.625" style="2" bestFit="1" customWidth="1"/>
    <col min="7" max="16384" width="9.00390625" style="2" customWidth="1"/>
  </cols>
  <sheetData>
    <row r="1" spans="1:6" s="4" customFormat="1" ht="23.25" customHeight="1">
      <c r="A1" s="326" t="s">
        <v>0</v>
      </c>
      <c r="B1" s="326"/>
      <c r="C1" s="326"/>
      <c r="D1" s="326"/>
      <c r="E1" s="326"/>
      <c r="F1" s="346"/>
    </row>
    <row r="2" spans="1:6" s="5" customFormat="1" ht="23.25" customHeight="1">
      <c r="A2" s="316" t="s">
        <v>71</v>
      </c>
      <c r="B2" s="316"/>
      <c r="C2" s="316"/>
      <c r="D2" s="316"/>
      <c r="E2" s="316"/>
      <c r="F2" s="346"/>
    </row>
    <row r="3" spans="1:6" ht="23.25" customHeight="1">
      <c r="A3" s="355" t="s">
        <v>403</v>
      </c>
      <c r="B3" s="356"/>
      <c r="C3" s="356"/>
      <c r="D3" s="356"/>
      <c r="E3" s="356"/>
      <c r="F3" s="357"/>
    </row>
    <row r="4" spans="1:6" ht="15.75">
      <c r="A4" s="348" t="s">
        <v>12</v>
      </c>
      <c r="B4" s="348"/>
      <c r="C4" s="348"/>
      <c r="D4" s="348"/>
      <c r="E4" s="348"/>
      <c r="F4" s="349"/>
    </row>
    <row r="5" spans="1:6" s="42" customFormat="1" ht="21.75" customHeight="1">
      <c r="A5" s="350" t="s">
        <v>19</v>
      </c>
      <c r="B5" s="352" t="s">
        <v>20</v>
      </c>
      <c r="C5" s="352" t="s">
        <v>21</v>
      </c>
      <c r="D5" s="352" t="s">
        <v>305</v>
      </c>
      <c r="E5" s="352"/>
      <c r="F5" s="353" t="s">
        <v>23</v>
      </c>
    </row>
    <row r="6" spans="1:6" s="42" customFormat="1" ht="21.75" customHeight="1">
      <c r="A6" s="351"/>
      <c r="B6" s="352"/>
      <c r="C6" s="352"/>
      <c r="D6" s="108" t="s">
        <v>24</v>
      </c>
      <c r="E6" s="108" t="s">
        <v>6</v>
      </c>
      <c r="F6" s="354"/>
    </row>
    <row r="7" spans="1:6" ht="30.75" customHeight="1">
      <c r="A7" s="115" t="s">
        <v>208</v>
      </c>
      <c r="B7" s="9">
        <f>B8</f>
        <v>3229000</v>
      </c>
      <c r="C7" s="9">
        <f>C8</f>
        <v>2199901</v>
      </c>
      <c r="D7" s="9">
        <f>C7-B7</f>
        <v>-1029099</v>
      </c>
      <c r="E7" s="9">
        <f>D7/B7*100</f>
        <v>-31.870517187983893</v>
      </c>
      <c r="F7" s="147" t="s">
        <v>18</v>
      </c>
    </row>
    <row r="8" spans="1:6" ht="104.25" customHeight="1">
      <c r="A8" s="132" t="s">
        <v>209</v>
      </c>
      <c r="B8" s="27">
        <f>SUM(B9,B16,B23,B25,B27)</f>
        <v>3229000</v>
      </c>
      <c r="C8" s="27">
        <f>SUM(C9,C16,C23,C25,C27)</f>
        <v>2199901</v>
      </c>
      <c r="D8" s="27">
        <f aca="true" t="shared" si="0" ref="D8:D28">C8-B8</f>
        <v>-1029099</v>
      </c>
      <c r="E8" s="27">
        <f aca="true" t="shared" si="1" ref="E8:E29">D8/B8*100</f>
        <v>-31.870517187983893</v>
      </c>
      <c r="F8" s="146" t="s">
        <v>485</v>
      </c>
    </row>
    <row r="9" spans="1:6" ht="23.25" customHeight="1">
      <c r="A9" s="117" t="s">
        <v>320</v>
      </c>
      <c r="B9" s="27">
        <f>SUM(B10:B15)</f>
        <v>1551000</v>
      </c>
      <c r="C9" s="27">
        <f>SUM(C10:C15)</f>
        <v>1193832</v>
      </c>
      <c r="D9" s="27">
        <f t="shared" si="0"/>
        <v>-357168</v>
      </c>
      <c r="E9" s="27">
        <f t="shared" si="1"/>
        <v>-23.028239845261123</v>
      </c>
      <c r="F9" s="148" t="s">
        <v>18</v>
      </c>
    </row>
    <row r="10" spans="1:6" ht="23.25" customHeight="1">
      <c r="A10" s="130" t="s">
        <v>321</v>
      </c>
      <c r="B10" s="27">
        <v>504000</v>
      </c>
      <c r="C10" s="27">
        <v>143500</v>
      </c>
      <c r="D10" s="27">
        <f t="shared" si="0"/>
        <v>-360500</v>
      </c>
      <c r="E10" s="27">
        <f t="shared" si="1"/>
        <v>-71.52777777777779</v>
      </c>
      <c r="F10" s="148" t="s">
        <v>18</v>
      </c>
    </row>
    <row r="11" spans="1:6" ht="33" customHeight="1">
      <c r="A11" s="130" t="s">
        <v>322</v>
      </c>
      <c r="B11" s="27">
        <v>779000</v>
      </c>
      <c r="C11" s="27">
        <v>778128</v>
      </c>
      <c r="D11" s="27">
        <f t="shared" si="0"/>
        <v>-872</v>
      </c>
      <c r="E11" s="27">
        <f t="shared" si="1"/>
        <v>-0.11193838254172014</v>
      </c>
      <c r="F11" s="148" t="s">
        <v>18</v>
      </c>
    </row>
    <row r="12" spans="1:6" ht="23.25" customHeight="1">
      <c r="A12" s="130" t="s">
        <v>323</v>
      </c>
      <c r="B12" s="27">
        <v>16000</v>
      </c>
      <c r="C12" s="27">
        <v>4320</v>
      </c>
      <c r="D12" s="27">
        <f t="shared" si="0"/>
        <v>-11680</v>
      </c>
      <c r="E12" s="27">
        <f t="shared" si="1"/>
        <v>-73</v>
      </c>
      <c r="F12" s="148" t="s">
        <v>18</v>
      </c>
    </row>
    <row r="13" spans="1:6" ht="23.25" customHeight="1">
      <c r="A13" s="130" t="s">
        <v>324</v>
      </c>
      <c r="B13" s="27">
        <v>97000</v>
      </c>
      <c r="C13" s="27">
        <v>97266</v>
      </c>
      <c r="D13" s="27">
        <f t="shared" si="0"/>
        <v>266</v>
      </c>
      <c r="E13" s="27">
        <f t="shared" si="1"/>
        <v>0.27422680412371137</v>
      </c>
      <c r="F13" s="148" t="s">
        <v>18</v>
      </c>
    </row>
    <row r="14" spans="1:6" ht="23.25" customHeight="1">
      <c r="A14" s="130" t="s">
        <v>325</v>
      </c>
      <c r="B14" s="27">
        <v>46000</v>
      </c>
      <c r="C14" s="27">
        <v>52694</v>
      </c>
      <c r="D14" s="27">
        <f t="shared" si="0"/>
        <v>6694</v>
      </c>
      <c r="E14" s="27">
        <f t="shared" si="1"/>
        <v>14.552173913043479</v>
      </c>
      <c r="F14" s="148" t="s">
        <v>18</v>
      </c>
    </row>
    <row r="15" spans="1:6" ht="23.25" customHeight="1">
      <c r="A15" s="130" t="s">
        <v>326</v>
      </c>
      <c r="B15" s="27">
        <v>109000</v>
      </c>
      <c r="C15" s="27">
        <v>117924</v>
      </c>
      <c r="D15" s="27">
        <f t="shared" si="0"/>
        <v>8924</v>
      </c>
      <c r="E15" s="27">
        <f t="shared" si="1"/>
        <v>8.187155963302754</v>
      </c>
      <c r="F15" s="148" t="s">
        <v>18</v>
      </c>
    </row>
    <row r="16" spans="1:6" ht="23.25" customHeight="1">
      <c r="A16" s="117" t="s">
        <v>306</v>
      </c>
      <c r="B16" s="27">
        <f>SUM(B17:B22)</f>
        <v>1447000</v>
      </c>
      <c r="C16" s="27">
        <f>SUM(C17:C22)</f>
        <v>927540</v>
      </c>
      <c r="D16" s="27">
        <f t="shared" si="0"/>
        <v>-519460</v>
      </c>
      <c r="E16" s="27">
        <f t="shared" si="1"/>
        <v>-35.89910158949551</v>
      </c>
      <c r="F16" s="148" t="s">
        <v>18</v>
      </c>
    </row>
    <row r="17" spans="1:6" ht="23.25" customHeight="1">
      <c r="A17" s="130" t="s">
        <v>327</v>
      </c>
      <c r="B17" s="27">
        <v>774000</v>
      </c>
      <c r="C17" s="27">
        <v>585489</v>
      </c>
      <c r="D17" s="27">
        <f t="shared" si="0"/>
        <v>-188511</v>
      </c>
      <c r="E17" s="27">
        <f t="shared" si="1"/>
        <v>-24.355426356589145</v>
      </c>
      <c r="F17" s="148" t="s">
        <v>18</v>
      </c>
    </row>
    <row r="18" spans="1:6" ht="23.25" customHeight="1">
      <c r="A18" s="130" t="s">
        <v>307</v>
      </c>
      <c r="B18" s="27">
        <v>242000</v>
      </c>
      <c r="C18" s="27">
        <v>179850</v>
      </c>
      <c r="D18" s="27">
        <f t="shared" si="0"/>
        <v>-62150</v>
      </c>
      <c r="E18" s="27">
        <f t="shared" si="1"/>
        <v>-25.681818181818183</v>
      </c>
      <c r="F18" s="148" t="s">
        <v>18</v>
      </c>
    </row>
    <row r="19" spans="1:6" ht="32.25">
      <c r="A19" s="130" t="s">
        <v>312</v>
      </c>
      <c r="B19" s="27">
        <v>110000</v>
      </c>
      <c r="C19" s="27">
        <v>57866</v>
      </c>
      <c r="D19" s="27">
        <f t="shared" si="0"/>
        <v>-52134</v>
      </c>
      <c r="E19" s="27">
        <f t="shared" si="1"/>
        <v>-47.39454545454546</v>
      </c>
      <c r="F19" s="148" t="s">
        <v>18</v>
      </c>
    </row>
    <row r="20" spans="1:6" ht="32.25">
      <c r="A20" s="130" t="s">
        <v>328</v>
      </c>
      <c r="B20" s="27">
        <v>10000</v>
      </c>
      <c r="C20" s="27">
        <v>8495</v>
      </c>
      <c r="D20" s="27">
        <f t="shared" si="0"/>
        <v>-1505</v>
      </c>
      <c r="E20" s="27">
        <f t="shared" si="1"/>
        <v>-15.049999999999999</v>
      </c>
      <c r="F20" s="148" t="s">
        <v>18</v>
      </c>
    </row>
    <row r="21" spans="1:6" ht="23.25" customHeight="1">
      <c r="A21" s="130" t="s">
        <v>308</v>
      </c>
      <c r="B21" s="27">
        <v>11000</v>
      </c>
      <c r="C21" s="27">
        <v>5840</v>
      </c>
      <c r="D21" s="27">
        <f t="shared" si="0"/>
        <v>-5160</v>
      </c>
      <c r="E21" s="27">
        <f t="shared" si="1"/>
        <v>-46.909090909090914</v>
      </c>
      <c r="F21" s="148" t="s">
        <v>18</v>
      </c>
    </row>
    <row r="22" spans="1:6" ht="23.25" customHeight="1">
      <c r="A22" s="130" t="s">
        <v>309</v>
      </c>
      <c r="B22" s="27">
        <v>300000</v>
      </c>
      <c r="C22" s="27">
        <v>90000</v>
      </c>
      <c r="D22" s="27">
        <f t="shared" si="0"/>
        <v>-210000</v>
      </c>
      <c r="E22" s="27">
        <f t="shared" si="1"/>
        <v>-70</v>
      </c>
      <c r="F22" s="148" t="s">
        <v>18</v>
      </c>
    </row>
    <row r="23" spans="1:6" ht="23.25" customHeight="1">
      <c r="A23" s="117" t="s">
        <v>313</v>
      </c>
      <c r="B23" s="27">
        <f>B24</f>
        <v>70000</v>
      </c>
      <c r="C23" s="27">
        <f>C24</f>
        <v>0</v>
      </c>
      <c r="D23" s="27">
        <f t="shared" si="0"/>
        <v>-70000</v>
      </c>
      <c r="E23" s="27">
        <f t="shared" si="1"/>
        <v>-100</v>
      </c>
      <c r="F23" s="148" t="s">
        <v>18</v>
      </c>
    </row>
    <row r="24" spans="1:6" ht="23.25" customHeight="1">
      <c r="A24" s="130" t="s">
        <v>314</v>
      </c>
      <c r="B24" s="27">
        <v>70000</v>
      </c>
      <c r="C24" s="27">
        <v>0</v>
      </c>
      <c r="D24" s="27">
        <f t="shared" si="0"/>
        <v>-70000</v>
      </c>
      <c r="E24" s="27">
        <f t="shared" si="1"/>
        <v>-100</v>
      </c>
      <c r="F24" s="148" t="s">
        <v>18</v>
      </c>
    </row>
    <row r="25" spans="1:6" ht="23.25" customHeight="1">
      <c r="A25" s="117" t="s">
        <v>315</v>
      </c>
      <c r="B25" s="27">
        <f>B26</f>
        <v>126000</v>
      </c>
      <c r="C25" s="27">
        <f>C26</f>
        <v>59339</v>
      </c>
      <c r="D25" s="27">
        <f t="shared" si="0"/>
        <v>-66661</v>
      </c>
      <c r="E25" s="27">
        <f t="shared" si="1"/>
        <v>-52.90555555555555</v>
      </c>
      <c r="F25" s="148" t="s">
        <v>18</v>
      </c>
    </row>
    <row r="26" spans="1:6" ht="23.25" customHeight="1">
      <c r="A26" s="130" t="s">
        <v>316</v>
      </c>
      <c r="B26" s="27">
        <v>126000</v>
      </c>
      <c r="C26" s="27">
        <v>59339</v>
      </c>
      <c r="D26" s="27">
        <f t="shared" si="0"/>
        <v>-66661</v>
      </c>
      <c r="E26" s="27">
        <f t="shared" si="1"/>
        <v>-52.90555555555555</v>
      </c>
      <c r="F26" s="148" t="s">
        <v>18</v>
      </c>
    </row>
    <row r="27" spans="1:6" ht="28.5" customHeight="1">
      <c r="A27" s="117" t="s">
        <v>329</v>
      </c>
      <c r="B27" s="27">
        <f>B28</f>
        <v>35000</v>
      </c>
      <c r="C27" s="27">
        <f>C28</f>
        <v>19190</v>
      </c>
      <c r="D27" s="27">
        <f t="shared" si="0"/>
        <v>-15810</v>
      </c>
      <c r="E27" s="27">
        <f t="shared" si="1"/>
        <v>-45.17142857142857</v>
      </c>
      <c r="F27" s="148" t="s">
        <v>18</v>
      </c>
    </row>
    <row r="28" spans="1:6" ht="38.25" customHeight="1">
      <c r="A28" s="131" t="s">
        <v>330</v>
      </c>
      <c r="B28" s="10">
        <v>35000</v>
      </c>
      <c r="C28" s="10">
        <v>19190</v>
      </c>
      <c r="D28" s="10">
        <f t="shared" si="0"/>
        <v>-15810</v>
      </c>
      <c r="E28" s="10">
        <f t="shared" si="1"/>
        <v>-45.17142857142857</v>
      </c>
      <c r="F28" s="150"/>
    </row>
    <row r="29" spans="1:6" ht="23.25" customHeight="1" hidden="1">
      <c r="A29" s="45" t="s">
        <v>56</v>
      </c>
      <c r="B29" s="95">
        <v>0</v>
      </c>
      <c r="C29" s="95">
        <v>0</v>
      </c>
      <c r="D29" s="95">
        <v>0</v>
      </c>
      <c r="E29" s="27" t="e">
        <f t="shared" si="1"/>
        <v>#DIV/0!</v>
      </c>
      <c r="F29" s="7" t="s">
        <v>18</v>
      </c>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headerFooter>
    <oddFooter>&amp;C&amp;"Times New Roman,標準"3-23</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F10"/>
  <sheetViews>
    <sheetView view="pageBreakPreview" zoomScaleSheetLayoutView="100" zoomScalePageLayoutView="0" workbookViewId="0" topLeftCell="A1">
      <selection activeCell="F9" sqref="F9"/>
    </sheetView>
  </sheetViews>
  <sheetFormatPr defaultColWidth="9.00390625" defaultRowHeight="15.75" customHeight="1"/>
  <cols>
    <col min="1" max="1" width="21.625" style="41" bestFit="1" customWidth="1"/>
    <col min="2" max="4" width="13.625" style="2" bestFit="1" customWidth="1"/>
    <col min="5" max="5" width="9.00390625" style="2" customWidth="1"/>
    <col min="6" max="6" width="18.625" style="2" bestFit="1" customWidth="1"/>
    <col min="7" max="16384" width="9.00390625" style="2" customWidth="1"/>
  </cols>
  <sheetData>
    <row r="1" spans="1:6" s="4" customFormat="1" ht="24" customHeight="1">
      <c r="A1" s="326" t="s">
        <v>0</v>
      </c>
      <c r="B1" s="326"/>
      <c r="C1" s="326"/>
      <c r="D1" s="326"/>
      <c r="E1" s="326"/>
      <c r="F1" s="346"/>
    </row>
    <row r="2" spans="1:6" s="5" customFormat="1" ht="24" customHeight="1">
      <c r="A2" s="316" t="s">
        <v>80</v>
      </c>
      <c r="B2" s="316"/>
      <c r="C2" s="316"/>
      <c r="D2" s="316"/>
      <c r="E2" s="316"/>
      <c r="F2" s="346"/>
    </row>
    <row r="3" spans="1:6" ht="18.75" customHeight="1">
      <c r="A3" s="318" t="s">
        <v>401</v>
      </c>
      <c r="B3" s="327"/>
      <c r="C3" s="327"/>
      <c r="D3" s="327"/>
      <c r="E3" s="327"/>
      <c r="F3" s="347"/>
    </row>
    <row r="4" spans="1:6" ht="19.5" customHeight="1">
      <c r="A4" s="348" t="s">
        <v>12</v>
      </c>
      <c r="B4" s="348"/>
      <c r="C4" s="348"/>
      <c r="D4" s="348"/>
      <c r="E4" s="348"/>
      <c r="F4" s="349"/>
    </row>
    <row r="5" spans="1:6" s="42" customFormat="1" ht="23.25" customHeight="1">
      <c r="A5" s="350" t="s">
        <v>19</v>
      </c>
      <c r="B5" s="352" t="s">
        <v>20</v>
      </c>
      <c r="C5" s="352" t="s">
        <v>21</v>
      </c>
      <c r="D5" s="352" t="s">
        <v>305</v>
      </c>
      <c r="E5" s="352"/>
      <c r="F5" s="353" t="s">
        <v>23</v>
      </c>
    </row>
    <row r="6" spans="1:6" s="42" customFormat="1" ht="23.25" customHeight="1">
      <c r="A6" s="351"/>
      <c r="B6" s="352"/>
      <c r="C6" s="352"/>
      <c r="D6" s="108" t="s">
        <v>24</v>
      </c>
      <c r="E6" s="108" t="s">
        <v>6</v>
      </c>
      <c r="F6" s="354"/>
    </row>
    <row r="7" spans="1:6" ht="32.25" customHeight="1">
      <c r="A7" s="115" t="s">
        <v>218</v>
      </c>
      <c r="B7" s="278">
        <v>0</v>
      </c>
      <c r="C7" s="9">
        <f>C8</f>
        <v>11610</v>
      </c>
      <c r="D7" s="279">
        <f>C7-B7</f>
        <v>11610</v>
      </c>
      <c r="E7" s="9">
        <v>0</v>
      </c>
      <c r="F7" s="147" t="s">
        <v>18</v>
      </c>
    </row>
    <row r="8" spans="1:6" ht="93" customHeight="1">
      <c r="A8" s="132" t="s">
        <v>219</v>
      </c>
      <c r="B8" s="280">
        <v>0</v>
      </c>
      <c r="C8" s="27">
        <f>C9</f>
        <v>11610</v>
      </c>
      <c r="D8" s="281">
        <f>C8-B8</f>
        <v>11610</v>
      </c>
      <c r="E8" s="27">
        <v>0</v>
      </c>
      <c r="F8" s="146" t="s">
        <v>486</v>
      </c>
    </row>
    <row r="9" spans="1:6" ht="31.5" customHeight="1">
      <c r="A9" s="117" t="s">
        <v>331</v>
      </c>
      <c r="B9" s="280">
        <v>0</v>
      </c>
      <c r="C9" s="27">
        <f>C10</f>
        <v>11610</v>
      </c>
      <c r="D9" s="281">
        <f>C9-B9</f>
        <v>11610</v>
      </c>
      <c r="E9" s="27"/>
      <c r="F9" s="148" t="s">
        <v>18</v>
      </c>
    </row>
    <row r="10" spans="1:6" ht="31.5" customHeight="1">
      <c r="A10" s="131" t="s">
        <v>332</v>
      </c>
      <c r="B10" s="282">
        <v>0</v>
      </c>
      <c r="C10" s="10">
        <v>11610</v>
      </c>
      <c r="D10" s="283">
        <f>C10-B10</f>
        <v>11610</v>
      </c>
      <c r="E10" s="10">
        <v>0</v>
      </c>
      <c r="F10" s="150" t="s">
        <v>18</v>
      </c>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oddFooter>&amp;C&amp;"Times New Roman,標準"3-24</oddFooter>
  </headerFooter>
</worksheet>
</file>

<file path=xl/worksheets/sheet2.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A1" sqref="A1:I1"/>
    </sheetView>
  </sheetViews>
  <sheetFormatPr defaultColWidth="9.00390625" defaultRowHeight="15.75"/>
  <cols>
    <col min="1" max="1" width="20.875" style="79" bestFit="1" customWidth="1"/>
    <col min="2" max="2" width="17.625" style="33" bestFit="1" customWidth="1"/>
    <col min="3" max="3" width="11.00390625" style="16" bestFit="1" customWidth="1"/>
    <col min="4" max="4" width="17.625" style="33" bestFit="1" customWidth="1"/>
    <col min="5" max="5" width="11.00390625" style="16" bestFit="1" customWidth="1"/>
    <col min="6" max="6" width="16.50390625" style="33" bestFit="1" customWidth="1"/>
    <col min="7" max="7" width="8.50390625" style="16" bestFit="1" customWidth="1"/>
    <col min="8" max="8" width="17.625" style="33" bestFit="1" customWidth="1"/>
    <col min="9" max="9" width="10.125" style="16" customWidth="1"/>
    <col min="10" max="16384" width="9.00390625" style="16" customWidth="1"/>
  </cols>
  <sheetData>
    <row r="1" spans="1:9" ht="24.75" customHeight="1">
      <c r="A1" s="305" t="s">
        <v>0</v>
      </c>
      <c r="B1" s="305"/>
      <c r="C1" s="305"/>
      <c r="D1" s="305"/>
      <c r="E1" s="305"/>
      <c r="F1" s="305"/>
      <c r="G1" s="305"/>
      <c r="H1" s="305"/>
      <c r="I1" s="305"/>
    </row>
    <row r="2" spans="1:9" ht="24.75" customHeight="1">
      <c r="A2" s="306" t="s">
        <v>166</v>
      </c>
      <c r="B2" s="306"/>
      <c r="C2" s="306"/>
      <c r="D2" s="306"/>
      <c r="E2" s="306"/>
      <c r="F2" s="306"/>
      <c r="G2" s="306"/>
      <c r="H2" s="306"/>
      <c r="I2" s="306"/>
    </row>
    <row r="3" spans="1:9" ht="24.75" customHeight="1">
      <c r="A3" s="307" t="s">
        <v>401</v>
      </c>
      <c r="B3" s="307"/>
      <c r="C3" s="307"/>
      <c r="D3" s="307"/>
      <c r="E3" s="307"/>
      <c r="F3" s="307"/>
      <c r="G3" s="307"/>
      <c r="H3" s="307"/>
      <c r="I3" s="307"/>
    </row>
    <row r="4" spans="1:9" ht="15.75">
      <c r="A4" s="308" t="s">
        <v>12</v>
      </c>
      <c r="B4" s="308"/>
      <c r="C4" s="308"/>
      <c r="D4" s="308"/>
      <c r="E4" s="308"/>
      <c r="F4" s="308"/>
      <c r="G4" s="308"/>
      <c r="H4" s="308"/>
      <c r="I4" s="308"/>
    </row>
    <row r="5" spans="1:9" s="33" customFormat="1" ht="19.5" customHeight="1">
      <c r="A5" s="309" t="s">
        <v>185</v>
      </c>
      <c r="B5" s="311" t="s">
        <v>186</v>
      </c>
      <c r="C5" s="312"/>
      <c r="D5" s="311" t="s">
        <v>187</v>
      </c>
      <c r="E5" s="312"/>
      <c r="F5" s="311" t="s">
        <v>188</v>
      </c>
      <c r="G5" s="312"/>
      <c r="H5" s="311" t="s">
        <v>189</v>
      </c>
      <c r="I5" s="313"/>
    </row>
    <row r="6" spans="1:9" s="33" customFormat="1" ht="19.5" customHeight="1">
      <c r="A6" s="310"/>
      <c r="B6" s="114" t="s">
        <v>190</v>
      </c>
      <c r="C6" s="114" t="s">
        <v>6</v>
      </c>
      <c r="D6" s="114" t="s">
        <v>190</v>
      </c>
      <c r="E6" s="114" t="s">
        <v>6</v>
      </c>
      <c r="F6" s="114" t="s">
        <v>190</v>
      </c>
      <c r="G6" s="114" t="s">
        <v>6</v>
      </c>
      <c r="H6" s="114" t="s">
        <v>190</v>
      </c>
      <c r="I6" s="114" t="s">
        <v>6</v>
      </c>
    </row>
    <row r="7" spans="1:9" s="32" customFormat="1" ht="25.5" customHeight="1">
      <c r="A7" s="115" t="s">
        <v>191</v>
      </c>
      <c r="B7" s="19">
        <v>32368000</v>
      </c>
      <c r="C7" s="19">
        <v>100</v>
      </c>
      <c r="D7" s="19">
        <v>45902501</v>
      </c>
      <c r="E7" s="19">
        <v>100</v>
      </c>
      <c r="F7" s="19">
        <v>13534501</v>
      </c>
      <c r="G7" s="19">
        <v>41.81</v>
      </c>
      <c r="H7" s="19">
        <v>23886999</v>
      </c>
      <c r="I7" s="9">
        <v>100</v>
      </c>
    </row>
    <row r="8" spans="1:9" s="32" customFormat="1" ht="25.5" customHeight="1">
      <c r="A8" s="116" t="s">
        <v>25</v>
      </c>
      <c r="B8" s="19">
        <v>8350000</v>
      </c>
      <c r="C8" s="19">
        <v>25.8</v>
      </c>
      <c r="D8" s="19">
        <v>13809250</v>
      </c>
      <c r="E8" s="19">
        <v>30.08</v>
      </c>
      <c r="F8" s="19">
        <v>5459250</v>
      </c>
      <c r="G8" s="19">
        <v>65.38</v>
      </c>
      <c r="H8" s="19">
        <v>9009401</v>
      </c>
      <c r="I8" s="9">
        <v>37.72</v>
      </c>
    </row>
    <row r="9" spans="1:9" ht="25.5" customHeight="1">
      <c r="A9" s="117" t="s">
        <v>26</v>
      </c>
      <c r="B9" s="22">
        <v>8350000</v>
      </c>
      <c r="C9" s="22">
        <v>25.8</v>
      </c>
      <c r="D9" s="22">
        <v>13809250</v>
      </c>
      <c r="E9" s="22">
        <v>30.08</v>
      </c>
      <c r="F9" s="22">
        <v>5459250</v>
      </c>
      <c r="G9" s="22">
        <v>65.38</v>
      </c>
      <c r="H9" s="22">
        <v>9009401</v>
      </c>
      <c r="I9" s="27">
        <v>37.72</v>
      </c>
    </row>
    <row r="10" spans="1:9" ht="25.5" customHeight="1">
      <c r="A10" s="116" t="s">
        <v>192</v>
      </c>
      <c r="B10" s="19">
        <v>13618000</v>
      </c>
      <c r="C10" s="19">
        <v>42.07</v>
      </c>
      <c r="D10" s="19">
        <v>12638141</v>
      </c>
      <c r="E10" s="19">
        <v>27.53</v>
      </c>
      <c r="F10" s="19">
        <v>-979859</v>
      </c>
      <c r="G10" s="19">
        <v>7.2</v>
      </c>
      <c r="H10" s="19">
        <v>13227533</v>
      </c>
      <c r="I10" s="9">
        <v>55.38</v>
      </c>
    </row>
    <row r="11" spans="1:9" ht="25.5" customHeight="1">
      <c r="A11" s="117" t="s">
        <v>193</v>
      </c>
      <c r="B11" s="22">
        <v>10363000</v>
      </c>
      <c r="C11" s="22">
        <v>32.02</v>
      </c>
      <c r="D11" s="22">
        <v>9392957</v>
      </c>
      <c r="E11" s="22">
        <v>20.46</v>
      </c>
      <c r="F11" s="22">
        <v>-970043</v>
      </c>
      <c r="G11" s="22">
        <v>9.36</v>
      </c>
      <c r="H11" s="22">
        <v>9997269</v>
      </c>
      <c r="I11" s="27">
        <v>41.85</v>
      </c>
    </row>
    <row r="12" spans="1:9" ht="25.5" customHeight="1">
      <c r="A12" s="117" t="s">
        <v>194</v>
      </c>
      <c r="B12" s="22">
        <v>3255000</v>
      </c>
      <c r="C12" s="22">
        <v>10.06</v>
      </c>
      <c r="D12" s="22">
        <v>3245184</v>
      </c>
      <c r="E12" s="22">
        <v>7.07</v>
      </c>
      <c r="F12" s="22">
        <v>-9816</v>
      </c>
      <c r="G12" s="22">
        <v>0.3</v>
      </c>
      <c r="H12" s="22">
        <v>3230264</v>
      </c>
      <c r="I12" s="27">
        <v>13.52</v>
      </c>
    </row>
    <row r="13" spans="1:9" ht="25.5" customHeight="1">
      <c r="A13" s="116" t="s">
        <v>195</v>
      </c>
      <c r="B13" s="19">
        <v>10400000</v>
      </c>
      <c r="C13" s="19">
        <v>32.13</v>
      </c>
      <c r="D13" s="19">
        <v>12335110</v>
      </c>
      <c r="E13" s="19">
        <v>26.87</v>
      </c>
      <c r="F13" s="19">
        <v>1935110</v>
      </c>
      <c r="G13" s="19">
        <v>18.61</v>
      </c>
      <c r="H13" s="19">
        <v>1650065</v>
      </c>
      <c r="I13" s="9">
        <v>6.91</v>
      </c>
    </row>
    <row r="14" spans="1:9" ht="25.5" customHeight="1">
      <c r="A14" s="117" t="s">
        <v>196</v>
      </c>
      <c r="B14" s="22">
        <v>10000000</v>
      </c>
      <c r="C14" s="22">
        <v>30.89</v>
      </c>
      <c r="D14" s="22">
        <v>12034783</v>
      </c>
      <c r="E14" s="22">
        <v>26.22</v>
      </c>
      <c r="F14" s="22">
        <v>2034783</v>
      </c>
      <c r="G14" s="22">
        <v>20.35</v>
      </c>
      <c r="H14" s="22">
        <v>1223231</v>
      </c>
      <c r="I14" s="27">
        <v>5.12</v>
      </c>
    </row>
    <row r="15" spans="1:9" ht="25.5" customHeight="1">
      <c r="A15" s="117" t="s">
        <v>197</v>
      </c>
      <c r="B15" s="22">
        <v>391000</v>
      </c>
      <c r="C15" s="22">
        <v>1.21</v>
      </c>
      <c r="D15" s="22">
        <v>296679</v>
      </c>
      <c r="E15" s="22">
        <v>0.65</v>
      </c>
      <c r="F15" s="22">
        <v>-94321</v>
      </c>
      <c r="G15" s="22">
        <v>24.12</v>
      </c>
      <c r="H15" s="22">
        <v>368686</v>
      </c>
      <c r="I15" s="27">
        <v>1.54</v>
      </c>
    </row>
    <row r="16" spans="1:9" ht="25.5" customHeight="1">
      <c r="A16" s="117" t="s">
        <v>198</v>
      </c>
      <c r="B16" s="22">
        <v>9000</v>
      </c>
      <c r="C16" s="22">
        <v>0.03</v>
      </c>
      <c r="D16" s="22">
        <v>3648</v>
      </c>
      <c r="E16" s="22">
        <v>0.01</v>
      </c>
      <c r="F16" s="22">
        <v>-5352</v>
      </c>
      <c r="G16" s="22">
        <v>59.47</v>
      </c>
      <c r="H16" s="22">
        <v>58148</v>
      </c>
      <c r="I16" s="27">
        <v>0.24</v>
      </c>
    </row>
    <row r="17" spans="1:9" ht="25.5" customHeight="1">
      <c r="A17" s="116" t="s">
        <v>199</v>
      </c>
      <c r="B17" s="96">
        <v>0</v>
      </c>
      <c r="C17" s="19">
        <v>0</v>
      </c>
      <c r="D17" s="19">
        <v>7120000</v>
      </c>
      <c r="E17" s="19">
        <v>15.51</v>
      </c>
      <c r="F17" s="19">
        <v>7120000</v>
      </c>
      <c r="G17" s="19">
        <v>0</v>
      </c>
      <c r="H17" s="96">
        <v>0</v>
      </c>
      <c r="I17" s="9">
        <v>0</v>
      </c>
    </row>
    <row r="18" spans="1:9" ht="25.5" customHeight="1">
      <c r="A18" s="117" t="s">
        <v>200</v>
      </c>
      <c r="B18" s="96">
        <v>0</v>
      </c>
      <c r="C18" s="22">
        <v>0</v>
      </c>
      <c r="D18" s="22">
        <v>7120000</v>
      </c>
      <c r="E18" s="22">
        <v>15.51</v>
      </c>
      <c r="F18" s="22">
        <v>7120000</v>
      </c>
      <c r="G18" s="22">
        <v>0</v>
      </c>
      <c r="H18" s="96">
        <v>0</v>
      </c>
      <c r="I18" s="27">
        <v>0</v>
      </c>
    </row>
    <row r="19" spans="1:9" ht="25.5" customHeight="1">
      <c r="A19" s="115" t="s">
        <v>201</v>
      </c>
      <c r="B19" s="19">
        <v>638832000</v>
      </c>
      <c r="C19" s="19">
        <v>1973.65</v>
      </c>
      <c r="D19" s="19">
        <v>803173913</v>
      </c>
      <c r="E19" s="19">
        <v>1749.74</v>
      </c>
      <c r="F19" s="19">
        <v>164341913</v>
      </c>
      <c r="G19" s="19">
        <v>25.73</v>
      </c>
      <c r="H19" s="19">
        <v>687902967</v>
      </c>
      <c r="I19" s="9">
        <v>2879.82</v>
      </c>
    </row>
    <row r="20" spans="1:9" ht="25.5" customHeight="1">
      <c r="A20" s="116" t="s">
        <v>202</v>
      </c>
      <c r="B20" s="19">
        <v>52527000</v>
      </c>
      <c r="C20" s="19">
        <v>162.28</v>
      </c>
      <c r="D20" s="19">
        <v>84494753</v>
      </c>
      <c r="E20" s="19">
        <v>184.07</v>
      </c>
      <c r="F20" s="19">
        <v>31967753</v>
      </c>
      <c r="G20" s="19">
        <v>60.86</v>
      </c>
      <c r="H20" s="19">
        <v>44548104</v>
      </c>
      <c r="I20" s="9">
        <v>186.5</v>
      </c>
    </row>
    <row r="21" spans="1:9" ht="25.5" customHeight="1">
      <c r="A21" s="117" t="s">
        <v>203</v>
      </c>
      <c r="B21" s="22">
        <v>52527000</v>
      </c>
      <c r="C21" s="22">
        <v>162.28</v>
      </c>
      <c r="D21" s="22">
        <v>84494753</v>
      </c>
      <c r="E21" s="22">
        <v>184.07</v>
      </c>
      <c r="F21" s="22">
        <v>31967753</v>
      </c>
      <c r="G21" s="22">
        <v>60.86</v>
      </c>
      <c r="H21" s="22">
        <v>44548104</v>
      </c>
      <c r="I21" s="27">
        <v>186.5</v>
      </c>
    </row>
    <row r="22" spans="1:9" ht="25.5" customHeight="1">
      <c r="A22" s="116" t="s">
        <v>204</v>
      </c>
      <c r="B22" s="19">
        <v>24000000</v>
      </c>
      <c r="C22" s="19">
        <v>74.15</v>
      </c>
      <c r="D22" s="19">
        <v>54048516</v>
      </c>
      <c r="E22" s="19">
        <v>117.75</v>
      </c>
      <c r="F22" s="19">
        <v>30048516</v>
      </c>
      <c r="G22" s="19">
        <v>125.2</v>
      </c>
      <c r="H22" s="19">
        <v>10651284</v>
      </c>
      <c r="I22" s="9">
        <v>44.59</v>
      </c>
    </row>
    <row r="23" spans="1:9" ht="25.5" customHeight="1">
      <c r="A23" s="117" t="s">
        <v>205</v>
      </c>
      <c r="B23" s="22">
        <v>24000000</v>
      </c>
      <c r="C23" s="22">
        <v>74.15</v>
      </c>
      <c r="D23" s="22">
        <v>43341551</v>
      </c>
      <c r="E23" s="22">
        <v>94.42</v>
      </c>
      <c r="F23" s="22">
        <v>19341551</v>
      </c>
      <c r="G23" s="22">
        <v>80.59</v>
      </c>
      <c r="H23" s="22">
        <v>10651284</v>
      </c>
      <c r="I23" s="27">
        <v>44.59</v>
      </c>
    </row>
    <row r="24" spans="1:9" s="101" customFormat="1" ht="25.5" customHeight="1">
      <c r="A24" s="53" t="s">
        <v>444</v>
      </c>
      <c r="B24" s="96">
        <v>0</v>
      </c>
      <c r="C24" s="22">
        <v>0</v>
      </c>
      <c r="D24" s="22">
        <v>10706965</v>
      </c>
      <c r="E24" s="22">
        <v>23.33</v>
      </c>
      <c r="F24" s="22">
        <v>10706965</v>
      </c>
      <c r="G24" s="22">
        <v>0</v>
      </c>
      <c r="H24" s="96">
        <v>0</v>
      </c>
      <c r="I24" s="27">
        <v>0</v>
      </c>
    </row>
    <row r="25" spans="1:9" ht="25.5" customHeight="1">
      <c r="A25" s="116" t="s">
        <v>206</v>
      </c>
      <c r="B25" s="19">
        <v>559076000</v>
      </c>
      <c r="C25" s="19">
        <v>1727.25</v>
      </c>
      <c r="D25" s="19">
        <v>662430743</v>
      </c>
      <c r="E25" s="19">
        <v>1443.13</v>
      </c>
      <c r="F25" s="19">
        <v>103354743</v>
      </c>
      <c r="G25" s="19">
        <v>18.49</v>
      </c>
      <c r="H25" s="19">
        <v>630291666</v>
      </c>
      <c r="I25" s="9">
        <v>2638.64</v>
      </c>
    </row>
    <row r="26" spans="1:9" ht="25.5" customHeight="1">
      <c r="A26" s="117" t="s">
        <v>207</v>
      </c>
      <c r="B26" s="22">
        <v>559076000</v>
      </c>
      <c r="C26" s="22">
        <v>1727.25</v>
      </c>
      <c r="D26" s="22">
        <v>662430743</v>
      </c>
      <c r="E26" s="22">
        <v>1443.13</v>
      </c>
      <c r="F26" s="22">
        <v>103354743</v>
      </c>
      <c r="G26" s="22">
        <v>18.49</v>
      </c>
      <c r="H26" s="22">
        <v>630291666</v>
      </c>
      <c r="I26" s="27">
        <v>2638.64</v>
      </c>
    </row>
    <row r="27" spans="1:9" ht="25.5" customHeight="1">
      <c r="A27" s="116" t="s">
        <v>208</v>
      </c>
      <c r="B27" s="19">
        <v>3229000</v>
      </c>
      <c r="C27" s="19">
        <v>9.98</v>
      </c>
      <c r="D27" s="19">
        <v>2199901</v>
      </c>
      <c r="E27" s="19">
        <v>4.79</v>
      </c>
      <c r="F27" s="19">
        <v>-1029099</v>
      </c>
      <c r="G27" s="19">
        <v>31.87</v>
      </c>
      <c r="H27" s="19">
        <v>2411913</v>
      </c>
      <c r="I27" s="9">
        <v>10.1</v>
      </c>
    </row>
    <row r="28" spans="1:9" ht="36.75" customHeight="1">
      <c r="A28" s="117" t="s">
        <v>209</v>
      </c>
      <c r="B28" s="22">
        <v>3229000</v>
      </c>
      <c r="C28" s="22">
        <v>9.98</v>
      </c>
      <c r="D28" s="22">
        <v>2199901</v>
      </c>
      <c r="E28" s="22">
        <v>4.79</v>
      </c>
      <c r="F28" s="22">
        <v>-1029099</v>
      </c>
      <c r="G28" s="22">
        <v>31.87</v>
      </c>
      <c r="H28" s="22">
        <v>2411913</v>
      </c>
      <c r="I28" s="27">
        <v>10.1</v>
      </c>
    </row>
    <row r="29" spans="1:9" ht="25.5" customHeight="1">
      <c r="A29" s="115" t="s">
        <v>210</v>
      </c>
      <c r="B29" s="19">
        <v>-606464000</v>
      </c>
      <c r="C29" s="19">
        <v>-1873.65</v>
      </c>
      <c r="D29" s="19">
        <v>-757271412</v>
      </c>
      <c r="E29" s="19">
        <v>-1649.74</v>
      </c>
      <c r="F29" s="19">
        <v>-150807412</v>
      </c>
      <c r="G29" s="19">
        <v>24.87</v>
      </c>
      <c r="H29" s="19">
        <v>-664015968</v>
      </c>
      <c r="I29" s="9">
        <v>-2779.82</v>
      </c>
    </row>
    <row r="30" spans="1:9" ht="25.5" customHeight="1">
      <c r="A30" s="115" t="s">
        <v>211</v>
      </c>
      <c r="B30" s="19">
        <v>7041000</v>
      </c>
      <c r="C30" s="19">
        <v>21.75</v>
      </c>
      <c r="D30" s="19">
        <v>10301966</v>
      </c>
      <c r="E30" s="19">
        <v>22.44</v>
      </c>
      <c r="F30" s="19">
        <v>3260966</v>
      </c>
      <c r="G30" s="19">
        <v>46.31</v>
      </c>
      <c r="H30" s="19">
        <v>11536106</v>
      </c>
      <c r="I30" s="9">
        <v>48.29</v>
      </c>
    </row>
    <row r="31" spans="1:9" ht="25.5" customHeight="1">
      <c r="A31" s="116" t="s">
        <v>212</v>
      </c>
      <c r="B31" s="19">
        <v>3983000</v>
      </c>
      <c r="C31" s="19">
        <v>12.31</v>
      </c>
      <c r="D31" s="19">
        <v>6938156</v>
      </c>
      <c r="E31" s="19">
        <v>15.11</v>
      </c>
      <c r="F31" s="19">
        <v>2955156</v>
      </c>
      <c r="G31" s="19">
        <v>74.19</v>
      </c>
      <c r="H31" s="19">
        <v>8192914</v>
      </c>
      <c r="I31" s="9">
        <v>34.3</v>
      </c>
    </row>
    <row r="32" spans="1:9" ht="25.5" customHeight="1">
      <c r="A32" s="117" t="s">
        <v>213</v>
      </c>
      <c r="B32" s="22">
        <v>3983000</v>
      </c>
      <c r="C32" s="22">
        <v>12.31</v>
      </c>
      <c r="D32" s="22">
        <v>6938156</v>
      </c>
      <c r="E32" s="22">
        <v>15.11</v>
      </c>
      <c r="F32" s="22">
        <v>2955156</v>
      </c>
      <c r="G32" s="22">
        <v>74.19</v>
      </c>
      <c r="H32" s="22">
        <v>8192914</v>
      </c>
      <c r="I32" s="27">
        <v>34.3</v>
      </c>
    </row>
    <row r="33" spans="1:9" ht="25.5" customHeight="1">
      <c r="A33" s="205" t="s">
        <v>446</v>
      </c>
      <c r="B33" s="19">
        <v>3058000</v>
      </c>
      <c r="C33" s="19">
        <v>9.45</v>
      </c>
      <c r="D33" s="19">
        <v>3363810</v>
      </c>
      <c r="E33" s="19">
        <v>7.33</v>
      </c>
      <c r="F33" s="19">
        <v>305810</v>
      </c>
      <c r="G33" s="19">
        <v>10</v>
      </c>
      <c r="H33" s="19">
        <v>3343192</v>
      </c>
      <c r="I33" s="9">
        <v>14</v>
      </c>
    </row>
    <row r="34" spans="1:9" s="101" customFormat="1" ht="25.5" customHeight="1">
      <c r="A34" s="53" t="s">
        <v>445</v>
      </c>
      <c r="B34" s="19">
        <v>8000</v>
      </c>
      <c r="C34" s="19">
        <v>0.02</v>
      </c>
      <c r="D34" s="96">
        <v>0</v>
      </c>
      <c r="E34" s="19">
        <v>0</v>
      </c>
      <c r="F34" s="19">
        <v>-8000</v>
      </c>
      <c r="G34" s="19">
        <v>100</v>
      </c>
      <c r="H34" s="96">
        <v>0</v>
      </c>
      <c r="I34" s="9">
        <v>0</v>
      </c>
    </row>
    <row r="35" spans="1:9" ht="25.5" customHeight="1">
      <c r="A35" s="117" t="s">
        <v>214</v>
      </c>
      <c r="B35" s="96">
        <v>0</v>
      </c>
      <c r="C35" s="22">
        <v>0</v>
      </c>
      <c r="D35" s="22">
        <v>314585</v>
      </c>
      <c r="E35" s="22">
        <v>0.69</v>
      </c>
      <c r="F35" s="22">
        <v>314585</v>
      </c>
      <c r="G35" s="22">
        <v>0</v>
      </c>
      <c r="H35" s="22">
        <v>237378</v>
      </c>
      <c r="I35" s="27">
        <v>0.99</v>
      </c>
    </row>
    <row r="36" spans="1:9" ht="25.5" customHeight="1">
      <c r="A36" s="117" t="s">
        <v>215</v>
      </c>
      <c r="B36" s="96">
        <v>0</v>
      </c>
      <c r="C36" s="22">
        <v>0</v>
      </c>
      <c r="D36" s="22">
        <v>20569</v>
      </c>
      <c r="E36" s="22">
        <v>0.04</v>
      </c>
      <c r="F36" s="22">
        <v>20569</v>
      </c>
      <c r="G36" s="22">
        <v>0</v>
      </c>
      <c r="H36" s="22">
        <v>43188</v>
      </c>
      <c r="I36" s="27">
        <v>0.18</v>
      </c>
    </row>
    <row r="37" spans="1:9" ht="25.5" customHeight="1">
      <c r="A37" s="117" t="s">
        <v>216</v>
      </c>
      <c r="B37" s="22">
        <v>3050000</v>
      </c>
      <c r="C37" s="22">
        <v>9.42</v>
      </c>
      <c r="D37" s="22">
        <v>3028656</v>
      </c>
      <c r="E37" s="22">
        <v>6.6</v>
      </c>
      <c r="F37" s="22">
        <v>-21344</v>
      </c>
      <c r="G37" s="22">
        <v>0.7</v>
      </c>
      <c r="H37" s="22">
        <v>3062626</v>
      </c>
      <c r="I37" s="27">
        <v>12.82</v>
      </c>
    </row>
    <row r="38" spans="1:9" ht="25.5" customHeight="1">
      <c r="A38" s="115" t="s">
        <v>217</v>
      </c>
      <c r="B38" s="96">
        <v>0</v>
      </c>
      <c r="C38" s="19">
        <v>0</v>
      </c>
      <c r="D38" s="19">
        <v>11610</v>
      </c>
      <c r="E38" s="19">
        <v>0.03</v>
      </c>
      <c r="F38" s="19">
        <v>11610</v>
      </c>
      <c r="G38" s="19">
        <v>0</v>
      </c>
      <c r="H38" s="19">
        <v>428194</v>
      </c>
      <c r="I38" s="9">
        <v>1.79</v>
      </c>
    </row>
    <row r="39" spans="1:9" ht="25.5" customHeight="1">
      <c r="A39" s="116" t="s">
        <v>218</v>
      </c>
      <c r="B39" s="96">
        <v>0</v>
      </c>
      <c r="C39" s="19">
        <v>0</v>
      </c>
      <c r="D39" s="19">
        <v>11610</v>
      </c>
      <c r="E39" s="19">
        <v>0.03</v>
      </c>
      <c r="F39" s="19">
        <v>11610</v>
      </c>
      <c r="G39" s="19">
        <v>0</v>
      </c>
      <c r="H39" s="19">
        <v>428194</v>
      </c>
      <c r="I39" s="9">
        <v>1.79</v>
      </c>
    </row>
    <row r="40" spans="1:9" ht="25.5" customHeight="1">
      <c r="A40" s="117" t="s">
        <v>219</v>
      </c>
      <c r="B40" s="96">
        <v>0</v>
      </c>
      <c r="C40" s="22">
        <v>0</v>
      </c>
      <c r="D40" s="22">
        <v>11610</v>
      </c>
      <c r="E40" s="22">
        <v>0.03</v>
      </c>
      <c r="F40" s="22">
        <v>11610</v>
      </c>
      <c r="G40" s="22">
        <v>0</v>
      </c>
      <c r="H40" s="22">
        <v>428194</v>
      </c>
      <c r="I40" s="27">
        <v>1.79</v>
      </c>
    </row>
    <row r="41" spans="1:9" ht="25.5" customHeight="1">
      <c r="A41" s="115" t="s">
        <v>220</v>
      </c>
      <c r="B41" s="19">
        <v>7041000</v>
      </c>
      <c r="C41" s="19">
        <v>21.75</v>
      </c>
      <c r="D41" s="19">
        <v>10290356</v>
      </c>
      <c r="E41" s="19">
        <v>22.42</v>
      </c>
      <c r="F41" s="19">
        <v>3249356</v>
      </c>
      <c r="G41" s="19">
        <v>46.15</v>
      </c>
      <c r="H41" s="19">
        <v>11107912</v>
      </c>
      <c r="I41" s="9">
        <v>46.5</v>
      </c>
    </row>
    <row r="42" spans="1:9" ht="25.5" customHeight="1">
      <c r="A42" s="118" t="s">
        <v>221</v>
      </c>
      <c r="B42" s="29">
        <v>-599423000</v>
      </c>
      <c r="C42" s="29">
        <v>-1851.9</v>
      </c>
      <c r="D42" s="29">
        <v>-746981056</v>
      </c>
      <c r="E42" s="29">
        <v>-1627.32</v>
      </c>
      <c r="F42" s="29">
        <v>-147558056</v>
      </c>
      <c r="G42" s="29">
        <v>24.62</v>
      </c>
      <c r="H42" s="29">
        <v>-652908056</v>
      </c>
      <c r="I42" s="30">
        <v>-2733.32</v>
      </c>
    </row>
    <row r="43" spans="1:9" ht="16.5" customHeight="1">
      <c r="A43" s="302"/>
      <c r="B43" s="303"/>
      <c r="C43" s="303"/>
      <c r="D43" s="303"/>
      <c r="E43" s="303"/>
      <c r="F43" s="303"/>
      <c r="G43" s="303"/>
      <c r="H43" s="303"/>
      <c r="I43" s="304"/>
    </row>
  </sheetData>
  <sheetProtection/>
  <mergeCells count="10">
    <mergeCell ref="A43:I43"/>
    <mergeCell ref="A1:I1"/>
    <mergeCell ref="A2:I2"/>
    <mergeCell ref="A3:I3"/>
    <mergeCell ref="A4:I4"/>
    <mergeCell ref="A5:A6"/>
    <mergeCell ref="B5:C5"/>
    <mergeCell ref="D5:E5"/>
    <mergeCell ref="F5:G5"/>
    <mergeCell ref="H5:I5"/>
  </mergeCells>
  <printOptions/>
  <pageMargins left="0.5905511811023623" right="0.3937007874015748" top="0.5905511811023623" bottom="0.5905511811023623" header="0.31496062992125984" footer="0.31496062992125984"/>
  <pageSetup fitToHeight="0" horizontalDpi="600" verticalDpi="600" orientation="portrait" paperSize="9" scale="70" r:id="rId1"/>
  <headerFooter>
    <oddFooter>&amp;C&amp;14 &amp;"Times New Roman,標準"&amp;12 3-7</oddFooter>
  </headerFooter>
</worksheet>
</file>

<file path=xl/worksheets/sheet20.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H18" sqref="H18"/>
    </sheetView>
  </sheetViews>
  <sheetFormatPr defaultColWidth="9.00390625" defaultRowHeight="15.75" customHeight="1"/>
  <cols>
    <col min="1" max="1" width="27.50390625" style="15" bestFit="1" customWidth="1"/>
    <col min="2" max="2" width="11.625" style="15" bestFit="1" customWidth="1"/>
    <col min="3" max="3" width="18.625" style="15" bestFit="1" customWidth="1"/>
    <col min="4" max="4" width="15.50390625" style="15" bestFit="1" customWidth="1"/>
    <col min="5" max="5" width="14.875" style="15" bestFit="1" customWidth="1"/>
    <col min="6" max="6" width="15.50390625" style="15" bestFit="1" customWidth="1"/>
    <col min="7" max="7" width="11.875" style="15" customWidth="1"/>
    <col min="8" max="8" width="15.00390625" style="31" customWidth="1"/>
    <col min="9" max="9" width="14.50390625" style="15" customWidth="1"/>
    <col min="10" max="10" width="10.875" style="15" customWidth="1"/>
    <col min="11" max="11" width="18.625" style="15" bestFit="1" customWidth="1"/>
    <col min="12" max="16384" width="9.00390625" style="15" customWidth="1"/>
  </cols>
  <sheetData>
    <row r="1" spans="1:11" s="46" customFormat="1" ht="19.5" customHeight="1">
      <c r="A1" s="366" t="s">
        <v>83</v>
      </c>
      <c r="B1" s="367"/>
      <c r="C1" s="367"/>
      <c r="D1" s="367"/>
      <c r="E1" s="367"/>
      <c r="F1" s="368" t="s">
        <v>84</v>
      </c>
      <c r="G1" s="368"/>
      <c r="H1" s="368"/>
      <c r="I1" s="368"/>
      <c r="J1" s="368"/>
      <c r="K1" s="368"/>
    </row>
    <row r="2" spans="1:11" s="47" customFormat="1" ht="21" customHeight="1">
      <c r="A2" s="369" t="s">
        <v>85</v>
      </c>
      <c r="B2" s="369"/>
      <c r="C2" s="369"/>
      <c r="D2" s="369"/>
      <c r="E2" s="369"/>
      <c r="F2" s="370" t="s">
        <v>86</v>
      </c>
      <c r="G2" s="371"/>
      <c r="H2" s="371"/>
      <c r="I2" s="371"/>
      <c r="J2" s="371"/>
      <c r="K2" s="371"/>
    </row>
    <row r="3" spans="1:11" s="46" customFormat="1" ht="15.75">
      <c r="A3" s="372" t="s">
        <v>87</v>
      </c>
      <c r="B3" s="373"/>
      <c r="C3" s="373"/>
      <c r="D3" s="373"/>
      <c r="E3" s="373"/>
      <c r="F3" s="374" t="s">
        <v>406</v>
      </c>
      <c r="G3" s="375"/>
      <c r="H3" s="375"/>
      <c r="I3" s="375"/>
      <c r="J3" s="375"/>
      <c r="K3" s="375"/>
    </row>
    <row r="4" spans="1:11" s="47" customFormat="1" ht="15.75">
      <c r="A4" s="377" t="s">
        <v>2</v>
      </c>
      <c r="B4" s="378"/>
      <c r="C4" s="378"/>
      <c r="D4" s="378"/>
      <c r="E4" s="378"/>
      <c r="F4" s="378"/>
      <c r="G4" s="378"/>
      <c r="H4" s="378"/>
      <c r="I4" s="378"/>
      <c r="J4" s="378"/>
      <c r="K4" s="378"/>
    </row>
    <row r="5" spans="1:11" s="47" customFormat="1" ht="15.75">
      <c r="A5" s="379" t="s">
        <v>88</v>
      </c>
      <c r="B5" s="380" t="s">
        <v>89</v>
      </c>
      <c r="C5" s="381"/>
      <c r="D5" s="381"/>
      <c r="E5" s="382"/>
      <c r="F5" s="383" t="s">
        <v>90</v>
      </c>
      <c r="G5" s="384"/>
      <c r="H5" s="384"/>
      <c r="I5" s="385" t="s">
        <v>333</v>
      </c>
      <c r="J5" s="379" t="s">
        <v>334</v>
      </c>
      <c r="K5" s="385" t="s">
        <v>10</v>
      </c>
    </row>
    <row r="6" spans="1:11" s="47" customFormat="1" ht="32.25">
      <c r="A6" s="379"/>
      <c r="B6" s="48" t="s">
        <v>91</v>
      </c>
      <c r="C6" s="106" t="s">
        <v>7</v>
      </c>
      <c r="D6" s="106" t="s">
        <v>8</v>
      </c>
      <c r="E6" s="106" t="s">
        <v>92</v>
      </c>
      <c r="F6" s="106" t="s">
        <v>9</v>
      </c>
      <c r="G6" s="106" t="s">
        <v>93</v>
      </c>
      <c r="H6" s="183" t="s">
        <v>407</v>
      </c>
      <c r="I6" s="386"/>
      <c r="J6" s="387"/>
      <c r="K6" s="388"/>
    </row>
    <row r="7" spans="1:11" ht="24.75" customHeight="1">
      <c r="A7" s="66" t="s">
        <v>94</v>
      </c>
      <c r="B7" s="239"/>
      <c r="C7" s="239">
        <v>1013373423</v>
      </c>
      <c r="D7" s="239">
        <v>82373426</v>
      </c>
      <c r="E7" s="243">
        <v>9791367</v>
      </c>
      <c r="F7" s="239">
        <v>30112731</v>
      </c>
      <c r="G7" s="239"/>
      <c r="H7" s="239"/>
      <c r="I7" s="239"/>
      <c r="J7" s="243"/>
      <c r="K7" s="240">
        <f>SUM(B7:J7)</f>
        <v>1135650947</v>
      </c>
    </row>
    <row r="8" spans="1:11" ht="24.75" customHeight="1">
      <c r="A8" s="66" t="s">
        <v>95</v>
      </c>
      <c r="B8" s="239"/>
      <c r="C8" s="241">
        <v>278270102</v>
      </c>
      <c r="D8" s="241">
        <v>78675641</v>
      </c>
      <c r="E8" s="242">
        <v>9786023</v>
      </c>
      <c r="F8" s="241">
        <v>29529833</v>
      </c>
      <c r="G8" s="239"/>
      <c r="H8" s="241"/>
      <c r="I8" s="239"/>
      <c r="J8" s="240"/>
      <c r="K8" s="240">
        <f aca="true" t="shared" si="0" ref="K8:K17">SUM(B8:J8)</f>
        <v>396261599</v>
      </c>
    </row>
    <row r="9" spans="1:11" ht="24.75" customHeight="1">
      <c r="A9" s="66" t="s">
        <v>96</v>
      </c>
      <c r="B9" s="239"/>
      <c r="C9" s="239">
        <f aca="true" t="shared" si="1" ref="C9:K9">C7-C8</f>
        <v>735103321</v>
      </c>
      <c r="D9" s="239">
        <f t="shared" si="1"/>
        <v>3697785</v>
      </c>
      <c r="E9" s="240">
        <f t="shared" si="1"/>
        <v>5344</v>
      </c>
      <c r="F9" s="239">
        <f t="shared" si="1"/>
        <v>582898</v>
      </c>
      <c r="G9" s="239"/>
      <c r="H9" s="239"/>
      <c r="I9" s="239"/>
      <c r="J9" s="240"/>
      <c r="K9" s="240">
        <f t="shared" si="1"/>
        <v>739389348</v>
      </c>
    </row>
    <row r="10" spans="1:11" ht="24.75" customHeight="1">
      <c r="A10" s="66" t="s">
        <v>97</v>
      </c>
      <c r="B10" s="239"/>
      <c r="C10" s="239"/>
      <c r="D10" s="239"/>
      <c r="E10" s="240"/>
      <c r="F10" s="239"/>
      <c r="G10" s="239"/>
      <c r="H10" s="239"/>
      <c r="I10" s="239"/>
      <c r="J10" s="240"/>
      <c r="K10" s="240">
        <f t="shared" si="0"/>
        <v>0</v>
      </c>
    </row>
    <row r="11" spans="1:11" ht="24.75" customHeight="1">
      <c r="A11" s="66" t="s">
        <v>98</v>
      </c>
      <c r="B11" s="239"/>
      <c r="C11" s="239"/>
      <c r="D11" s="241"/>
      <c r="E11" s="240"/>
      <c r="F11" s="239"/>
      <c r="G11" s="239"/>
      <c r="H11" s="239"/>
      <c r="I11" s="239"/>
      <c r="J11" s="240"/>
      <c r="K11" s="240">
        <f t="shared" si="0"/>
        <v>0</v>
      </c>
    </row>
    <row r="12" spans="1:11" ht="24.75" customHeight="1">
      <c r="A12" s="66" t="s">
        <v>99</v>
      </c>
      <c r="B12" s="239"/>
      <c r="C12" s="239"/>
      <c r="D12" s="239"/>
      <c r="E12" s="240"/>
      <c r="F12" s="239"/>
      <c r="G12" s="239"/>
      <c r="H12" s="239"/>
      <c r="I12" s="239"/>
      <c r="J12" s="240"/>
      <c r="K12" s="240">
        <f t="shared" si="0"/>
        <v>0</v>
      </c>
    </row>
    <row r="13" spans="1:11" ht="24.75" customHeight="1">
      <c r="A13" s="66" t="s">
        <v>100</v>
      </c>
      <c r="B13" s="239"/>
      <c r="C13" s="241">
        <v>16524489</v>
      </c>
      <c r="D13" s="241">
        <v>562861</v>
      </c>
      <c r="E13" s="242">
        <v>1619</v>
      </c>
      <c r="F13" s="241">
        <v>143224</v>
      </c>
      <c r="G13" s="239"/>
      <c r="H13" s="239"/>
      <c r="I13" s="239"/>
      <c r="J13" s="240"/>
      <c r="K13" s="240">
        <f t="shared" si="0"/>
        <v>17232193</v>
      </c>
    </row>
    <row r="14" spans="1:11" ht="24.75" customHeight="1">
      <c r="A14" s="66" t="s">
        <v>101</v>
      </c>
      <c r="B14" s="239"/>
      <c r="C14" s="239">
        <f aca="true" t="shared" si="2" ref="C14:K14">C9+C10-C11+C12-C13</f>
        <v>718578832</v>
      </c>
      <c r="D14" s="239">
        <f t="shared" si="2"/>
        <v>3134924</v>
      </c>
      <c r="E14" s="240">
        <f t="shared" si="2"/>
        <v>3725</v>
      </c>
      <c r="F14" s="239">
        <f t="shared" si="2"/>
        <v>439674</v>
      </c>
      <c r="G14" s="239"/>
      <c r="H14" s="239"/>
      <c r="I14" s="239"/>
      <c r="J14" s="240"/>
      <c r="K14" s="240">
        <f t="shared" si="2"/>
        <v>722157155</v>
      </c>
    </row>
    <row r="15" spans="1:11" ht="24.75" customHeight="1">
      <c r="A15" s="66" t="s">
        <v>102</v>
      </c>
      <c r="B15" s="239"/>
      <c r="C15" s="239">
        <f>SUM(C16:C17)</f>
        <v>16524489</v>
      </c>
      <c r="D15" s="239">
        <f>SUM(D16:D17)</f>
        <v>562861</v>
      </c>
      <c r="E15" s="240">
        <f>SUM(E16:E17)</f>
        <v>1619</v>
      </c>
      <c r="F15" s="239">
        <f>SUM(F16:F17)</f>
        <v>143224</v>
      </c>
      <c r="G15" s="239"/>
      <c r="H15" s="239"/>
      <c r="I15" s="239"/>
      <c r="J15" s="240"/>
      <c r="K15" s="240">
        <f>SUM(B15:J15)</f>
        <v>17232193</v>
      </c>
    </row>
    <row r="16" spans="1:11" ht="24.75" customHeight="1">
      <c r="A16" s="66" t="s">
        <v>38</v>
      </c>
      <c r="B16" s="239"/>
      <c r="C16" s="241">
        <v>16524489</v>
      </c>
      <c r="D16" s="241">
        <v>543671</v>
      </c>
      <c r="E16" s="242">
        <v>1619</v>
      </c>
      <c r="F16" s="241">
        <v>143224</v>
      </c>
      <c r="G16" s="239"/>
      <c r="H16" s="239"/>
      <c r="I16" s="239"/>
      <c r="J16" s="240"/>
      <c r="K16" s="240">
        <f t="shared" si="0"/>
        <v>17213003</v>
      </c>
    </row>
    <row r="17" spans="1:11" ht="24.75" customHeight="1">
      <c r="A17" s="66" t="s">
        <v>72</v>
      </c>
      <c r="B17" s="239"/>
      <c r="C17" s="239"/>
      <c r="D17" s="241">
        <v>19190</v>
      </c>
      <c r="E17" s="242"/>
      <c r="F17" s="124"/>
      <c r="G17" s="125"/>
      <c r="H17" s="125"/>
      <c r="I17" s="125"/>
      <c r="J17" s="124"/>
      <c r="K17" s="240">
        <f t="shared" si="0"/>
        <v>19190</v>
      </c>
    </row>
    <row r="18" spans="1:11" ht="24.75" customHeight="1">
      <c r="A18" s="119" t="s">
        <v>167</v>
      </c>
      <c r="B18" s="126">
        <f>SUM(B7:B17)</f>
        <v>0</v>
      </c>
      <c r="C18" s="126">
        <f>C15</f>
        <v>16524489</v>
      </c>
      <c r="D18" s="126">
        <f>D15</f>
        <v>562861</v>
      </c>
      <c r="E18" s="126">
        <f>E15</f>
        <v>1619</v>
      </c>
      <c r="F18" s="126">
        <f>F15</f>
        <v>143224</v>
      </c>
      <c r="G18" s="126">
        <f>SUM(G7:G17)</f>
        <v>0</v>
      </c>
      <c r="H18" s="126">
        <f>SUM(H7:H17)</f>
        <v>0</v>
      </c>
      <c r="I18" s="126">
        <f>SUM(I7:I17)</f>
        <v>0</v>
      </c>
      <c r="J18" s="126">
        <f>SUM(J7:J17)</f>
        <v>0</v>
      </c>
      <c r="K18" s="126">
        <f>K15</f>
        <v>17232193</v>
      </c>
    </row>
    <row r="19" spans="1:11" ht="43.5" customHeight="1">
      <c r="A19" s="376" t="s">
        <v>504</v>
      </c>
      <c r="B19" s="376"/>
      <c r="C19" s="376"/>
      <c r="D19" s="376"/>
      <c r="E19" s="376"/>
      <c r="F19" s="151"/>
      <c r="G19" s="151"/>
      <c r="H19" s="151"/>
      <c r="I19" s="151"/>
      <c r="J19" s="244"/>
      <c r="K19" s="246"/>
    </row>
    <row r="20" spans="10:11" ht="15.75" customHeight="1">
      <c r="J20" s="245"/>
      <c r="K20" s="247"/>
    </row>
    <row r="21" spans="10:11" ht="15.75" customHeight="1">
      <c r="J21" s="245"/>
      <c r="K21" s="247"/>
    </row>
    <row r="22" spans="10:11" ht="15.75" customHeight="1">
      <c r="J22" s="245"/>
      <c r="K22" s="248"/>
    </row>
  </sheetData>
  <sheetProtection/>
  <mergeCells count="14">
    <mergeCell ref="A19:E19"/>
    <mergeCell ref="A4:K4"/>
    <mergeCell ref="A5:A6"/>
    <mergeCell ref="B5:E5"/>
    <mergeCell ref="F5:H5"/>
    <mergeCell ref="I5:I6"/>
    <mergeCell ref="J5:J6"/>
    <mergeCell ref="K5:K6"/>
    <mergeCell ref="A1:E1"/>
    <mergeCell ref="F1:K1"/>
    <mergeCell ref="A2:E2"/>
    <mergeCell ref="F2:K2"/>
    <mergeCell ref="A3:E3"/>
    <mergeCell ref="F3:K3"/>
  </mergeCells>
  <printOptions/>
  <pageMargins left="0.7086614173228347" right="0.7086614173228347" top="0.7480314960629921" bottom="0.7480314960629921" header="0.31496062992125984" footer="0.31496062992125984"/>
  <pageSetup firstPageNumber="25" useFirstPageNumber="1" horizontalDpi="600" verticalDpi="600" orientation="portrait" paperSize="9" scale="98" r:id="rId1"/>
  <headerFooter>
    <oddFooter>&amp;C&amp;"Times New Roman,標準"3-&amp;P</oddFooter>
  </headerFooter>
  <colBreaks count="1" manualBreakCount="1">
    <brk id="5" max="65535" man="1"/>
  </colBreaks>
</worksheet>
</file>

<file path=xl/worksheets/sheet21.xml><?xml version="1.0" encoding="utf-8"?>
<worksheet xmlns="http://schemas.openxmlformats.org/spreadsheetml/2006/main" xmlns:r="http://schemas.openxmlformats.org/officeDocument/2006/relationships">
  <dimension ref="A1:L23"/>
  <sheetViews>
    <sheetView zoomScalePageLayoutView="0" workbookViewId="0" topLeftCell="A1">
      <selection activeCell="B27" sqref="B27"/>
    </sheetView>
  </sheetViews>
  <sheetFormatPr defaultColWidth="9.00390625" defaultRowHeight="15.75"/>
  <cols>
    <col min="1" max="1" width="15.875" style="184" customWidth="1"/>
    <col min="2" max="2" width="12.25390625" style="186" customWidth="1"/>
    <col min="3" max="3" width="13.375" style="186" customWidth="1"/>
    <col min="4" max="4" width="12.25390625" style="186" customWidth="1"/>
    <col min="5" max="7" width="10.125" style="186" customWidth="1"/>
    <col min="8" max="8" width="21.50390625" style="186" customWidth="1"/>
    <col min="9" max="9" width="21.375" style="186" customWidth="1"/>
    <col min="10" max="12" width="13.375" style="186" customWidth="1"/>
    <col min="13" max="16384" width="9.00390625" style="31" customWidth="1"/>
  </cols>
  <sheetData>
    <row r="1" spans="2:8" ht="24">
      <c r="B1" s="185"/>
      <c r="E1" s="187"/>
      <c r="F1" s="187"/>
      <c r="G1" s="187" t="s">
        <v>408</v>
      </c>
      <c r="H1" s="188" t="s">
        <v>409</v>
      </c>
    </row>
    <row r="2" spans="5:8" ht="24">
      <c r="E2" s="187"/>
      <c r="F2" s="187"/>
      <c r="G2" s="187" t="s">
        <v>410</v>
      </c>
      <c r="H2" s="188" t="s">
        <v>411</v>
      </c>
    </row>
    <row r="3" spans="5:12" ht="15.75">
      <c r="E3" s="189"/>
      <c r="F3" s="189"/>
      <c r="G3" s="189" t="s">
        <v>412</v>
      </c>
      <c r="H3" s="190" t="s">
        <v>431</v>
      </c>
      <c r="L3" s="191"/>
    </row>
    <row r="4" spans="5:12" ht="15.75">
      <c r="E4" s="189"/>
      <c r="F4" s="190"/>
      <c r="L4" s="191" t="s">
        <v>413</v>
      </c>
    </row>
    <row r="5" spans="1:12" ht="27.75" customHeight="1">
      <c r="A5" s="393" t="s">
        <v>414</v>
      </c>
      <c r="B5" s="389" t="s">
        <v>432</v>
      </c>
      <c r="C5" s="390"/>
      <c r="D5" s="390"/>
      <c r="E5" s="390"/>
      <c r="F5" s="390"/>
      <c r="G5" s="390"/>
      <c r="H5" s="391" t="s">
        <v>433</v>
      </c>
      <c r="I5" s="392"/>
      <c r="J5" s="396" t="s">
        <v>415</v>
      </c>
      <c r="K5" s="399" t="s">
        <v>416</v>
      </c>
      <c r="L5" s="400"/>
    </row>
    <row r="6" spans="1:12" ht="25.5" customHeight="1">
      <c r="A6" s="394"/>
      <c r="B6" s="399" t="s">
        <v>417</v>
      </c>
      <c r="C6" s="400"/>
      <c r="D6" s="401"/>
      <c r="E6" s="402" t="s">
        <v>418</v>
      </c>
      <c r="F6" s="403"/>
      <c r="G6" s="404"/>
      <c r="H6" s="405" t="s">
        <v>440</v>
      </c>
      <c r="I6" s="407" t="s">
        <v>441</v>
      </c>
      <c r="J6" s="397"/>
      <c r="K6" s="399" t="s">
        <v>419</v>
      </c>
      <c r="L6" s="400" t="s">
        <v>420</v>
      </c>
    </row>
    <row r="7" spans="1:12" ht="55.5" customHeight="1">
      <c r="A7" s="395"/>
      <c r="B7" s="204" t="s">
        <v>434</v>
      </c>
      <c r="C7" s="204" t="s">
        <v>435</v>
      </c>
      <c r="D7" s="204" t="s">
        <v>436</v>
      </c>
      <c r="E7" s="204" t="s">
        <v>437</v>
      </c>
      <c r="F7" s="204" t="s">
        <v>438</v>
      </c>
      <c r="G7" s="204" t="s">
        <v>439</v>
      </c>
      <c r="H7" s="406"/>
      <c r="I7" s="400"/>
      <c r="J7" s="398"/>
      <c r="K7" s="400"/>
      <c r="L7" s="400"/>
    </row>
    <row r="8" spans="1:12" ht="30">
      <c r="A8" s="202" t="s">
        <v>428</v>
      </c>
      <c r="B8" s="249">
        <f>SUM(B9,B10,B11,B12,B13)</f>
        <v>4077134</v>
      </c>
      <c r="C8" s="249">
        <f aca="true" t="shared" si="0" ref="C8:K8">SUM(C9,C10,C11,C12,C13)</f>
        <v>4077134</v>
      </c>
      <c r="D8" s="249">
        <f t="shared" si="0"/>
        <v>0</v>
      </c>
      <c r="E8" s="249">
        <f t="shared" si="0"/>
        <v>0</v>
      </c>
      <c r="F8" s="249">
        <f t="shared" si="0"/>
        <v>0</v>
      </c>
      <c r="G8" s="249">
        <f t="shared" si="0"/>
        <v>0</v>
      </c>
      <c r="H8" s="249">
        <f t="shared" si="0"/>
        <v>0</v>
      </c>
      <c r="I8" s="192">
        <f t="shared" si="0"/>
        <v>0</v>
      </c>
      <c r="J8" s="249">
        <f t="shared" si="0"/>
        <v>8000</v>
      </c>
      <c r="K8" s="249">
        <f t="shared" si="0"/>
        <v>-8000</v>
      </c>
      <c r="L8" s="289">
        <f>K8/J8*100</f>
        <v>-100</v>
      </c>
    </row>
    <row r="9" spans="1:12" ht="22.5" customHeight="1" hidden="1">
      <c r="A9" s="193" t="s">
        <v>421</v>
      </c>
      <c r="B9" s="196"/>
      <c r="C9" s="196"/>
      <c r="D9" s="196"/>
      <c r="E9" s="196"/>
      <c r="F9" s="196"/>
      <c r="G9" s="196"/>
      <c r="H9" s="196"/>
      <c r="I9" s="194"/>
      <c r="J9" s="196"/>
      <c r="K9" s="196"/>
      <c r="L9" s="288"/>
    </row>
    <row r="10" spans="1:12" ht="22.5" customHeight="1" hidden="1">
      <c r="A10" s="193" t="s">
        <v>422</v>
      </c>
      <c r="B10" s="196"/>
      <c r="C10" s="196"/>
      <c r="D10" s="196"/>
      <c r="E10" s="196"/>
      <c r="F10" s="196"/>
      <c r="G10" s="196"/>
      <c r="H10" s="196"/>
      <c r="I10" s="194"/>
      <c r="J10" s="196"/>
      <c r="K10" s="196"/>
      <c r="L10" s="288"/>
    </row>
    <row r="11" spans="1:12" ht="22.5" customHeight="1" hidden="1">
      <c r="A11" s="193" t="s">
        <v>423</v>
      </c>
      <c r="B11" s="196"/>
      <c r="C11" s="196"/>
      <c r="D11" s="196"/>
      <c r="E11" s="196"/>
      <c r="F11" s="196"/>
      <c r="G11" s="196"/>
      <c r="H11" s="196"/>
      <c r="I11" s="194"/>
      <c r="J11" s="196"/>
      <c r="K11" s="196"/>
      <c r="L11" s="288"/>
    </row>
    <row r="12" spans="1:12" ht="22.5" customHeight="1" hidden="1">
      <c r="A12" s="193" t="s">
        <v>424</v>
      </c>
      <c r="B12" s="196"/>
      <c r="C12" s="196"/>
      <c r="D12" s="196"/>
      <c r="E12" s="196"/>
      <c r="F12" s="196"/>
      <c r="G12" s="196"/>
      <c r="H12" s="196"/>
      <c r="I12" s="194"/>
      <c r="J12" s="196"/>
      <c r="K12" s="196"/>
      <c r="L12" s="288"/>
    </row>
    <row r="13" spans="1:12" ht="22.5" customHeight="1">
      <c r="A13" s="197" t="s">
        <v>425</v>
      </c>
      <c r="B13" s="196">
        <v>4077134</v>
      </c>
      <c r="C13" s="196">
        <v>4077134</v>
      </c>
      <c r="D13" s="196"/>
      <c r="E13" s="196"/>
      <c r="F13" s="196"/>
      <c r="G13" s="196"/>
      <c r="H13" s="196"/>
      <c r="I13" s="194"/>
      <c r="J13" s="196">
        <v>8000</v>
      </c>
      <c r="K13" s="196">
        <f>I13-J13</f>
        <v>-8000</v>
      </c>
      <c r="L13" s="288">
        <f>K13/J13*100</f>
        <v>-100</v>
      </c>
    </row>
    <row r="14" spans="1:12" ht="22.5" customHeight="1" hidden="1">
      <c r="A14" s="203" t="s">
        <v>429</v>
      </c>
      <c r="B14" s="196"/>
      <c r="C14" s="196"/>
      <c r="D14" s="196"/>
      <c r="E14" s="196"/>
      <c r="F14" s="196"/>
      <c r="G14" s="196"/>
      <c r="H14" s="196"/>
      <c r="I14" s="194"/>
      <c r="J14" s="196"/>
      <c r="K14" s="196"/>
      <c r="L14" s="288"/>
    </row>
    <row r="15" spans="1:12" ht="22.5" customHeight="1" hidden="1">
      <c r="A15" s="198" t="s">
        <v>426</v>
      </c>
      <c r="B15" s="250">
        <f>+B16</f>
        <v>0</v>
      </c>
      <c r="C15" s="250">
        <f>+C16</f>
        <v>0</v>
      </c>
      <c r="D15" s="250">
        <f>B15-C15</f>
        <v>0</v>
      </c>
      <c r="E15" s="250">
        <f>+E16</f>
        <v>0</v>
      </c>
      <c r="F15" s="250">
        <f>+F16</f>
        <v>0</v>
      </c>
      <c r="G15" s="250">
        <f>E15-F15</f>
        <v>0</v>
      </c>
      <c r="H15" s="250">
        <f>+H16</f>
        <v>0</v>
      </c>
      <c r="I15" s="194">
        <f>G15-D15+H15</f>
        <v>0</v>
      </c>
      <c r="J15" s="250">
        <f>+J16</f>
        <v>0</v>
      </c>
      <c r="K15" s="250">
        <f>I15-J15</f>
        <v>0</v>
      </c>
      <c r="L15" s="289"/>
    </row>
    <row r="16" spans="1:12" ht="22.5" customHeight="1" hidden="1">
      <c r="A16" s="198" t="s">
        <v>430</v>
      </c>
      <c r="B16" s="196"/>
      <c r="C16" s="196"/>
      <c r="D16" s="196"/>
      <c r="E16" s="196"/>
      <c r="F16" s="196"/>
      <c r="G16" s="196"/>
      <c r="H16" s="196"/>
      <c r="I16" s="194"/>
      <c r="J16" s="196"/>
      <c r="K16" s="196"/>
      <c r="L16" s="288"/>
    </row>
    <row r="17" spans="1:12" ht="21" customHeight="1">
      <c r="A17" s="197"/>
      <c r="B17" s="196"/>
      <c r="C17" s="196"/>
      <c r="D17" s="196"/>
      <c r="E17" s="196"/>
      <c r="F17" s="196"/>
      <c r="G17" s="196"/>
      <c r="H17" s="196"/>
      <c r="I17" s="194"/>
      <c r="J17" s="196"/>
      <c r="K17" s="196"/>
      <c r="L17" s="288"/>
    </row>
    <row r="18" spans="1:12" ht="21" customHeight="1">
      <c r="A18" s="195"/>
      <c r="B18" s="196"/>
      <c r="C18" s="196"/>
      <c r="D18" s="196"/>
      <c r="E18" s="196"/>
      <c r="F18" s="196"/>
      <c r="G18" s="196"/>
      <c r="H18" s="196"/>
      <c r="I18" s="194"/>
      <c r="J18" s="196"/>
      <c r="K18" s="196"/>
      <c r="L18" s="288"/>
    </row>
    <row r="19" spans="1:12" ht="21" customHeight="1">
      <c r="A19" s="199"/>
      <c r="B19" s="196"/>
      <c r="C19" s="196"/>
      <c r="D19" s="196"/>
      <c r="E19" s="196"/>
      <c r="F19" s="196"/>
      <c r="G19" s="196"/>
      <c r="H19" s="196"/>
      <c r="I19" s="194"/>
      <c r="J19" s="196"/>
      <c r="K19" s="196"/>
      <c r="L19" s="288"/>
    </row>
    <row r="20" spans="1:12" ht="21" customHeight="1">
      <c r="A20" s="199"/>
      <c r="B20" s="196"/>
      <c r="C20" s="196"/>
      <c r="D20" s="196"/>
      <c r="E20" s="196"/>
      <c r="F20" s="196"/>
      <c r="G20" s="196"/>
      <c r="H20" s="196"/>
      <c r="I20" s="194"/>
      <c r="J20" s="196"/>
      <c r="K20" s="196"/>
      <c r="L20" s="288"/>
    </row>
    <row r="21" spans="1:12" ht="21" customHeight="1">
      <c r="A21" s="199"/>
      <c r="B21" s="196"/>
      <c r="C21" s="196"/>
      <c r="D21" s="196"/>
      <c r="E21" s="196"/>
      <c r="F21" s="196"/>
      <c r="G21" s="196"/>
      <c r="H21" s="196"/>
      <c r="I21" s="194"/>
      <c r="J21" s="196"/>
      <c r="K21" s="196"/>
      <c r="L21" s="288"/>
    </row>
    <row r="22" spans="1:12" ht="23.25" customHeight="1">
      <c r="A22" s="200" t="s">
        <v>427</v>
      </c>
      <c r="B22" s="251">
        <f>SUM(B8,B14,B15,B16)</f>
        <v>4077134</v>
      </c>
      <c r="C22" s="251">
        <f aca="true" t="shared" si="1" ref="C22:L22">SUM(C8,C14,C15,C16)</f>
        <v>4077134</v>
      </c>
      <c r="D22" s="251">
        <f t="shared" si="1"/>
        <v>0</v>
      </c>
      <c r="E22" s="251">
        <f t="shared" si="1"/>
        <v>0</v>
      </c>
      <c r="F22" s="251">
        <f t="shared" si="1"/>
        <v>0</v>
      </c>
      <c r="G22" s="251">
        <f t="shared" si="1"/>
        <v>0</v>
      </c>
      <c r="H22" s="251">
        <f t="shared" si="1"/>
        <v>0</v>
      </c>
      <c r="I22" s="201">
        <f t="shared" si="1"/>
        <v>0</v>
      </c>
      <c r="J22" s="251">
        <f t="shared" si="1"/>
        <v>8000</v>
      </c>
      <c r="K22" s="251">
        <f t="shared" si="1"/>
        <v>-8000</v>
      </c>
      <c r="L22" s="290">
        <f t="shared" si="1"/>
        <v>-100</v>
      </c>
    </row>
    <row r="23" spans="1:4" ht="19.5" customHeight="1">
      <c r="A23" s="285"/>
      <c r="B23" s="284"/>
      <c r="C23" s="284"/>
      <c r="D23" s="284"/>
    </row>
  </sheetData>
  <sheetProtection/>
  <mergeCells count="11">
    <mergeCell ref="B5:G5"/>
    <mergeCell ref="H5:I5"/>
    <mergeCell ref="A5:A7"/>
    <mergeCell ref="J5:J7"/>
    <mergeCell ref="K5:L5"/>
    <mergeCell ref="B6:D6"/>
    <mergeCell ref="E6:G6"/>
    <mergeCell ref="H6:H7"/>
    <mergeCell ref="I6:I7"/>
    <mergeCell ref="K6:K7"/>
    <mergeCell ref="L6:L7"/>
  </mergeCells>
  <printOptions/>
  <pageMargins left="0.7086614173228347" right="0.7086614173228347" top="0.7480314960629921" bottom="0.7480314960629921" header="0.31496062992125984" footer="0.31496062992125984"/>
  <pageSetup firstPageNumber="27" useFirstPageNumber="1" horizontalDpi="600" verticalDpi="600" orientation="portrait" paperSize="9" r:id="rId1"/>
  <headerFooter>
    <oddFooter>&amp;C&amp;"Times New Roman,標準"3-&amp;P</oddFooter>
  </headerFooter>
</worksheet>
</file>

<file path=xl/worksheets/sheet22.xml><?xml version="1.0" encoding="utf-8"?>
<worksheet xmlns="http://schemas.openxmlformats.org/spreadsheetml/2006/main" xmlns:r="http://schemas.openxmlformats.org/officeDocument/2006/relationships">
  <dimension ref="A1:J13"/>
  <sheetViews>
    <sheetView view="pageBreakPreview" zoomScaleSheetLayoutView="100" zoomScalePageLayoutView="0" workbookViewId="0" topLeftCell="A1">
      <selection activeCell="C12" sqref="C12"/>
    </sheetView>
  </sheetViews>
  <sheetFormatPr defaultColWidth="9.00390625" defaultRowHeight="15.75"/>
  <cols>
    <col min="1" max="1" width="25.25390625" style="15" customWidth="1"/>
    <col min="2" max="3" width="18.625" style="15" bestFit="1" customWidth="1"/>
    <col min="4" max="4" width="16.25390625" style="15" customWidth="1"/>
    <col min="5" max="5" width="12.875" style="15" customWidth="1"/>
    <col min="6" max="6" width="15.875" style="15" customWidth="1"/>
    <col min="7" max="10" width="12.875" style="15" customWidth="1"/>
    <col min="11" max="16384" width="9.00390625" style="15" customWidth="1"/>
  </cols>
  <sheetData>
    <row r="1" spans="1:10" s="50" customFormat="1" ht="21.75">
      <c r="A1" s="418" t="s">
        <v>83</v>
      </c>
      <c r="B1" s="419"/>
      <c r="C1" s="419"/>
      <c r="D1" s="419"/>
      <c r="E1" s="420" t="s">
        <v>84</v>
      </c>
      <c r="F1" s="420"/>
      <c r="G1" s="420"/>
      <c r="H1" s="420"/>
      <c r="I1" s="420"/>
      <c r="J1" s="420"/>
    </row>
    <row r="2" spans="1:10" s="51" customFormat="1" ht="21" customHeight="1">
      <c r="A2" s="421" t="s">
        <v>103</v>
      </c>
      <c r="B2" s="421"/>
      <c r="C2" s="421"/>
      <c r="D2" s="421"/>
      <c r="E2" s="422" t="s">
        <v>86</v>
      </c>
      <c r="F2" s="422"/>
      <c r="G2" s="419"/>
      <c r="H2" s="419"/>
      <c r="I2" s="419"/>
      <c r="J2" s="419"/>
    </row>
    <row r="3" spans="1:10" s="50" customFormat="1" ht="15.75">
      <c r="A3" s="423" t="s">
        <v>87</v>
      </c>
      <c r="B3" s="373"/>
      <c r="C3" s="373"/>
      <c r="D3" s="373"/>
      <c r="E3" s="424" t="s">
        <v>406</v>
      </c>
      <c r="F3" s="425"/>
      <c r="G3" s="425"/>
      <c r="H3" s="425"/>
      <c r="I3" s="425"/>
      <c r="J3" s="425"/>
    </row>
    <row r="4" spans="1:10" s="47" customFormat="1" ht="15.75">
      <c r="A4" s="377" t="s">
        <v>2</v>
      </c>
      <c r="B4" s="378"/>
      <c r="C4" s="378"/>
      <c r="D4" s="378"/>
      <c r="E4" s="378"/>
      <c r="F4" s="378"/>
      <c r="G4" s="378"/>
      <c r="H4" s="378"/>
      <c r="I4" s="378"/>
      <c r="J4" s="378"/>
    </row>
    <row r="5" spans="1:10" s="17" customFormat="1" ht="22.5" customHeight="1">
      <c r="A5" s="409" t="s">
        <v>335</v>
      </c>
      <c r="B5" s="414" t="s">
        <v>347</v>
      </c>
      <c r="C5" s="415"/>
      <c r="D5" s="415"/>
      <c r="E5" s="416" t="s">
        <v>348</v>
      </c>
      <c r="F5" s="416"/>
      <c r="G5" s="417"/>
      <c r="H5" s="410" t="s">
        <v>336</v>
      </c>
      <c r="I5" s="352" t="s">
        <v>337</v>
      </c>
      <c r="J5" s="352"/>
    </row>
    <row r="6" spans="1:10" s="17" customFormat="1" ht="22.5" customHeight="1">
      <c r="A6" s="352"/>
      <c r="B6" s="412" t="s">
        <v>338</v>
      </c>
      <c r="C6" s="412"/>
      <c r="D6" s="412"/>
      <c r="E6" s="412" t="s">
        <v>339</v>
      </c>
      <c r="F6" s="413" t="s">
        <v>340</v>
      </c>
      <c r="G6" s="413" t="s">
        <v>341</v>
      </c>
      <c r="H6" s="411"/>
      <c r="I6" s="409" t="s">
        <v>342</v>
      </c>
      <c r="J6" s="408" t="s">
        <v>6</v>
      </c>
    </row>
    <row r="7" spans="1:10" s="17" customFormat="1" ht="22.5" customHeight="1">
      <c r="A7" s="352"/>
      <c r="B7" s="153" t="s">
        <v>343</v>
      </c>
      <c r="C7" s="153" t="s">
        <v>344</v>
      </c>
      <c r="D7" s="153" t="s">
        <v>345</v>
      </c>
      <c r="E7" s="336"/>
      <c r="F7" s="352"/>
      <c r="G7" s="352"/>
      <c r="H7" s="351"/>
      <c r="I7" s="352"/>
      <c r="J7" s="352"/>
    </row>
    <row r="8" spans="1:10" s="18" customFormat="1" ht="27.75" customHeight="1">
      <c r="A8" s="115" t="s">
        <v>270</v>
      </c>
      <c r="B8" s="9">
        <f>SUM(B9:B11)</f>
        <v>0</v>
      </c>
      <c r="C8" s="9">
        <f>SUM(C9:C11)</f>
        <v>0</v>
      </c>
      <c r="D8" s="97">
        <f>B8-C8</f>
        <v>0</v>
      </c>
      <c r="E8" s="152">
        <v>0</v>
      </c>
      <c r="F8" s="9">
        <v>0</v>
      </c>
      <c r="G8" s="9">
        <v>0</v>
      </c>
      <c r="H8" s="9">
        <v>0</v>
      </c>
      <c r="I8" s="9">
        <v>0</v>
      </c>
      <c r="J8" s="9">
        <v>0</v>
      </c>
    </row>
    <row r="9" spans="1:10" s="18" customFormat="1" ht="27.75" customHeight="1" hidden="1">
      <c r="A9" s="117" t="s">
        <v>277</v>
      </c>
      <c r="B9" s="27"/>
      <c r="C9" s="27"/>
      <c r="D9" s="96">
        <f>B9-C9</f>
        <v>0</v>
      </c>
      <c r="E9" s="22">
        <v>0</v>
      </c>
      <c r="F9" s="27">
        <v>0</v>
      </c>
      <c r="G9" s="27">
        <v>0</v>
      </c>
      <c r="H9" s="27">
        <v>0</v>
      </c>
      <c r="I9" s="27">
        <v>0</v>
      </c>
      <c r="J9" s="27">
        <v>0</v>
      </c>
    </row>
    <row r="10" spans="1:10" ht="27.75" customHeight="1" hidden="1">
      <c r="A10" s="117" t="s">
        <v>280</v>
      </c>
      <c r="B10" s="27"/>
      <c r="C10" s="27"/>
      <c r="D10" s="96">
        <f>B10-C10</f>
        <v>0</v>
      </c>
      <c r="E10" s="22">
        <v>0</v>
      </c>
      <c r="F10" s="27">
        <v>0</v>
      </c>
      <c r="G10" s="27">
        <v>0</v>
      </c>
      <c r="H10" s="27">
        <v>0</v>
      </c>
      <c r="I10" s="27">
        <v>0</v>
      </c>
      <c r="J10" s="27">
        <v>0</v>
      </c>
    </row>
    <row r="11" spans="1:10" ht="27.75" customHeight="1">
      <c r="A11" s="117" t="s">
        <v>283</v>
      </c>
      <c r="B11" s="27">
        <v>0</v>
      </c>
      <c r="C11" s="27">
        <v>0</v>
      </c>
      <c r="D11" s="96">
        <f>B11-C11</f>
        <v>0</v>
      </c>
      <c r="E11" s="22">
        <v>0</v>
      </c>
      <c r="F11" s="27">
        <v>0</v>
      </c>
      <c r="G11" s="27">
        <v>0</v>
      </c>
      <c r="H11" s="27">
        <v>0</v>
      </c>
      <c r="I11" s="27">
        <v>0</v>
      </c>
      <c r="J11" s="27">
        <v>0</v>
      </c>
    </row>
    <row r="12" spans="1:10" ht="27.75" customHeight="1">
      <c r="A12" s="118" t="s">
        <v>346</v>
      </c>
      <c r="B12" s="30">
        <f>B8</f>
        <v>0</v>
      </c>
      <c r="C12" s="30">
        <f>C8</f>
        <v>0</v>
      </c>
      <c r="D12" s="140">
        <f>B12-C12</f>
        <v>0</v>
      </c>
      <c r="E12" s="29">
        <v>0</v>
      </c>
      <c r="F12" s="30">
        <v>0</v>
      </c>
      <c r="G12" s="30">
        <v>0</v>
      </c>
      <c r="H12" s="30">
        <v>0</v>
      </c>
      <c r="I12" s="30">
        <v>0</v>
      </c>
      <c r="J12" s="30">
        <v>0</v>
      </c>
    </row>
    <row r="13" spans="1:10" ht="15.75">
      <c r="A13" s="151" t="s">
        <v>18</v>
      </c>
      <c r="B13" s="151"/>
      <c r="C13" s="151"/>
      <c r="D13" s="151"/>
      <c r="E13" s="151"/>
      <c r="F13" s="151"/>
      <c r="G13" s="151"/>
      <c r="H13" s="151"/>
      <c r="I13" s="151"/>
      <c r="J13" s="151"/>
    </row>
  </sheetData>
  <sheetProtection/>
  <mergeCells count="18">
    <mergeCell ref="A1:D1"/>
    <mergeCell ref="E1:J1"/>
    <mergeCell ref="A2:D2"/>
    <mergeCell ref="E2:J2"/>
    <mergeCell ref="A3:D3"/>
    <mergeCell ref="E3:J3"/>
    <mergeCell ref="J6:J7"/>
    <mergeCell ref="A4:J4"/>
    <mergeCell ref="A5:A7"/>
    <mergeCell ref="H5:H7"/>
    <mergeCell ref="I5:J5"/>
    <mergeCell ref="B6:D6"/>
    <mergeCell ref="E6:E7"/>
    <mergeCell ref="F6:F7"/>
    <mergeCell ref="G6:G7"/>
    <mergeCell ref="I6:I7"/>
    <mergeCell ref="B5:D5"/>
    <mergeCell ref="E5:G5"/>
  </mergeCells>
  <printOptions/>
  <pageMargins left="0.7086614173228347" right="0.7086614173228347" top="0.7480314960629921" bottom="0.7480314960629921" header="0.31496062992125984" footer="0.31496062992125984"/>
  <pageSetup firstPageNumber="29" useFirstPageNumber="1" horizontalDpi="600" verticalDpi="600" orientation="portrait" paperSize="9" r:id="rId1"/>
  <headerFooter>
    <oddFooter>&amp;C&amp;"Times New Roman,標準"3-&amp;P</oddFooter>
  </headerFooter>
</worksheet>
</file>

<file path=xl/worksheets/sheet23.xml><?xml version="1.0" encoding="utf-8"?>
<worksheet xmlns="http://schemas.openxmlformats.org/spreadsheetml/2006/main" xmlns:r="http://schemas.openxmlformats.org/officeDocument/2006/relationships">
  <dimension ref="A1:I21"/>
  <sheetViews>
    <sheetView view="pageBreakPreview" zoomScaleSheetLayoutView="100" zoomScalePageLayoutView="0" workbookViewId="0" topLeftCell="A1">
      <selection activeCell="H25" sqref="H25"/>
    </sheetView>
  </sheetViews>
  <sheetFormatPr defaultColWidth="9.00390625" defaultRowHeight="15.75"/>
  <cols>
    <col min="1" max="1" width="25.625" style="47" bestFit="1" customWidth="1"/>
    <col min="2" max="2" width="7.25390625" style="15" customWidth="1"/>
    <col min="3" max="8" width="17.875" style="15" customWidth="1"/>
    <col min="9" max="9" width="33.50390625" style="15" customWidth="1"/>
    <col min="10" max="16384" width="9.00390625" style="15" customWidth="1"/>
  </cols>
  <sheetData>
    <row r="1" spans="1:9" s="50" customFormat="1" ht="19.5" customHeight="1">
      <c r="A1" s="432" t="s">
        <v>83</v>
      </c>
      <c r="B1" s="433"/>
      <c r="C1" s="433"/>
      <c r="D1" s="433"/>
      <c r="E1" s="433"/>
      <c r="F1" s="434" t="s">
        <v>84</v>
      </c>
      <c r="G1" s="434"/>
      <c r="H1" s="434"/>
      <c r="I1" s="434"/>
    </row>
    <row r="2" spans="1:9" s="51" customFormat="1" ht="21" customHeight="1">
      <c r="A2" s="421" t="s">
        <v>104</v>
      </c>
      <c r="B2" s="421"/>
      <c r="C2" s="421"/>
      <c r="D2" s="421"/>
      <c r="E2" s="421"/>
      <c r="F2" s="422" t="s">
        <v>86</v>
      </c>
      <c r="G2" s="435"/>
      <c r="H2" s="435"/>
      <c r="I2" s="435"/>
    </row>
    <row r="3" spans="1:9" s="50" customFormat="1" ht="15.75">
      <c r="A3" s="436" t="s">
        <v>168</v>
      </c>
      <c r="B3" s="437"/>
      <c r="C3" s="437"/>
      <c r="D3" s="437"/>
      <c r="E3" s="437"/>
      <c r="F3" s="438" t="s">
        <v>442</v>
      </c>
      <c r="G3" s="439"/>
      <c r="H3" s="439"/>
      <c r="I3" s="439"/>
    </row>
    <row r="4" spans="1:9" s="47" customFormat="1" ht="15.75">
      <c r="A4" s="426" t="s">
        <v>349</v>
      </c>
      <c r="B4" s="427"/>
      <c r="C4" s="427"/>
      <c r="D4" s="427"/>
      <c r="E4" s="427"/>
      <c r="F4" s="427"/>
      <c r="G4" s="427"/>
      <c r="H4" s="427"/>
      <c r="I4" s="427"/>
    </row>
    <row r="5" spans="1:9" s="17" customFormat="1" ht="18.75" customHeight="1">
      <c r="A5" s="428" t="s">
        <v>350</v>
      </c>
      <c r="B5" s="350" t="s">
        <v>351</v>
      </c>
      <c r="C5" s="350" t="s">
        <v>352</v>
      </c>
      <c r="D5" s="430" t="s">
        <v>353</v>
      </c>
      <c r="E5" s="431"/>
      <c r="F5" s="430" t="s">
        <v>354</v>
      </c>
      <c r="G5" s="431"/>
      <c r="H5" s="350" t="s">
        <v>355</v>
      </c>
      <c r="I5" s="410" t="s">
        <v>356</v>
      </c>
    </row>
    <row r="6" spans="1:9" s="17" customFormat="1" ht="18.75" customHeight="1">
      <c r="A6" s="429"/>
      <c r="B6" s="429"/>
      <c r="C6" s="429"/>
      <c r="D6" s="155" t="s">
        <v>357</v>
      </c>
      <c r="E6" s="155" t="s">
        <v>358</v>
      </c>
      <c r="F6" s="155" t="s">
        <v>357</v>
      </c>
      <c r="G6" s="155" t="s">
        <v>358</v>
      </c>
      <c r="H6" s="429"/>
      <c r="I6" s="429"/>
    </row>
    <row r="7" spans="1:9" s="20" customFormat="1" ht="17.25" customHeight="1">
      <c r="A7" s="115" t="s">
        <v>359</v>
      </c>
      <c r="B7" s="156" t="s">
        <v>18</v>
      </c>
      <c r="C7" s="19">
        <f>C8</f>
        <v>690470990</v>
      </c>
      <c r="D7" s="19">
        <f>D8</f>
        <v>500000000</v>
      </c>
      <c r="E7" s="19">
        <f>E8</f>
        <v>497872190</v>
      </c>
      <c r="F7" s="19">
        <f>F8</f>
        <v>500000000</v>
      </c>
      <c r="G7" s="19">
        <f>G8</f>
        <v>584970475</v>
      </c>
      <c r="H7" s="19">
        <f>H9</f>
        <v>603372705</v>
      </c>
      <c r="I7" s="154" t="s">
        <v>18</v>
      </c>
    </row>
    <row r="8" spans="1:9" s="18" customFormat="1" ht="17.25" customHeight="1">
      <c r="A8" s="132" t="s">
        <v>360</v>
      </c>
      <c r="B8" s="157" t="s">
        <v>18</v>
      </c>
      <c r="C8" s="22">
        <f>C9</f>
        <v>690470990</v>
      </c>
      <c r="D8" s="22">
        <f>D9</f>
        <v>500000000</v>
      </c>
      <c r="E8" s="22">
        <f>E9</f>
        <v>497872190</v>
      </c>
      <c r="F8" s="22">
        <f>F9</f>
        <v>500000000</v>
      </c>
      <c r="G8" s="22">
        <f>G9</f>
        <v>584970475</v>
      </c>
      <c r="H8" s="22">
        <f>H9</f>
        <v>603372705</v>
      </c>
      <c r="I8" s="65" t="s">
        <v>18</v>
      </c>
    </row>
    <row r="9" spans="1:9" ht="173.25" customHeight="1">
      <c r="A9" s="132" t="s">
        <v>491</v>
      </c>
      <c r="B9" s="157" t="s">
        <v>493</v>
      </c>
      <c r="C9" s="22">
        <v>690470990</v>
      </c>
      <c r="D9" s="252">
        <v>500000000</v>
      </c>
      <c r="E9" s="22">
        <v>497872190</v>
      </c>
      <c r="F9" s="22">
        <v>500000000</v>
      </c>
      <c r="G9" s="22">
        <v>584970475</v>
      </c>
      <c r="H9" s="22">
        <f>C9+E9-G9</f>
        <v>603372705</v>
      </c>
      <c r="I9" s="65" t="s">
        <v>487</v>
      </c>
    </row>
    <row r="10" spans="1:9" ht="17.25" customHeight="1">
      <c r="A10" s="115" t="s">
        <v>361</v>
      </c>
      <c r="B10" s="156" t="s">
        <v>18</v>
      </c>
      <c r="C10" s="97">
        <f>C11</f>
        <v>0</v>
      </c>
      <c r="D10" s="97">
        <f>D11</f>
        <v>12000000</v>
      </c>
      <c r="E10" s="97">
        <f>E11</f>
        <v>0</v>
      </c>
      <c r="F10" s="97">
        <f>F11</f>
        <v>6000000</v>
      </c>
      <c r="G10" s="97">
        <f>G11</f>
        <v>0</v>
      </c>
      <c r="H10" s="97">
        <f>H11</f>
        <v>0</v>
      </c>
      <c r="I10" s="154"/>
    </row>
    <row r="11" spans="1:9" ht="17.25" customHeight="1">
      <c r="A11" s="132" t="s">
        <v>360</v>
      </c>
      <c r="B11" s="157" t="s">
        <v>18</v>
      </c>
      <c r="C11" s="96">
        <f>C12</f>
        <v>0</v>
      </c>
      <c r="D11" s="96">
        <f>D12</f>
        <v>12000000</v>
      </c>
      <c r="E11" s="96">
        <f>E12</f>
        <v>0</v>
      </c>
      <c r="F11" s="96">
        <f>F12</f>
        <v>6000000</v>
      </c>
      <c r="G11" s="96">
        <f>G12</f>
        <v>0</v>
      </c>
      <c r="H11" s="96">
        <f>H12</f>
        <v>0</v>
      </c>
      <c r="I11" s="65" t="s">
        <v>18</v>
      </c>
    </row>
    <row r="12" spans="1:9" ht="129.75" customHeight="1">
      <c r="A12" s="132" t="s">
        <v>492</v>
      </c>
      <c r="B12" s="157" t="s">
        <v>494</v>
      </c>
      <c r="C12" s="96">
        <v>0</v>
      </c>
      <c r="D12" s="252">
        <v>12000000</v>
      </c>
      <c r="E12" s="96">
        <v>0</v>
      </c>
      <c r="F12" s="22">
        <v>6000000</v>
      </c>
      <c r="G12" s="96">
        <v>0</v>
      </c>
      <c r="H12" s="96">
        <f>C12+E12-G12</f>
        <v>0</v>
      </c>
      <c r="I12" s="65" t="s">
        <v>488</v>
      </c>
    </row>
    <row r="13" spans="1:9" ht="17.25" customHeight="1">
      <c r="A13" s="117" t="s">
        <v>362</v>
      </c>
      <c r="B13" s="157" t="s">
        <v>18</v>
      </c>
      <c r="C13" s="22">
        <f>C7+C10</f>
        <v>690470990</v>
      </c>
      <c r="D13" s="22">
        <f>D7+D10</f>
        <v>512000000</v>
      </c>
      <c r="E13" s="22">
        <f>E7+E10</f>
        <v>497872190</v>
      </c>
      <c r="F13" s="22">
        <f>F7+F10</f>
        <v>506000000</v>
      </c>
      <c r="G13" s="22">
        <f>G7+G10</f>
        <v>584970475</v>
      </c>
      <c r="H13" s="22">
        <f>H7+H10</f>
        <v>603372705</v>
      </c>
      <c r="I13" s="65" t="s">
        <v>18</v>
      </c>
    </row>
    <row r="14" spans="1:9" ht="17.25" customHeight="1">
      <c r="A14" s="115" t="s">
        <v>363</v>
      </c>
      <c r="B14" s="156" t="s">
        <v>18</v>
      </c>
      <c r="C14" s="97">
        <f>C15</f>
        <v>0</v>
      </c>
      <c r="D14" s="97">
        <f>D15</f>
        <v>100000000</v>
      </c>
      <c r="E14" s="97">
        <f>E15</f>
        <v>0</v>
      </c>
      <c r="F14" s="97">
        <f>F15</f>
        <v>0</v>
      </c>
      <c r="G14" s="97">
        <f>G15</f>
        <v>0</v>
      </c>
      <c r="H14" s="97">
        <f>H15</f>
        <v>0</v>
      </c>
      <c r="I14" s="154" t="s">
        <v>18</v>
      </c>
    </row>
    <row r="15" spans="1:9" ht="17.25" customHeight="1">
      <c r="A15" s="132" t="s">
        <v>360</v>
      </c>
      <c r="B15" s="157" t="s">
        <v>18</v>
      </c>
      <c r="C15" s="96">
        <f>C16</f>
        <v>0</v>
      </c>
      <c r="D15" s="96">
        <f>D16</f>
        <v>100000000</v>
      </c>
      <c r="E15" s="96">
        <f>E16</f>
        <v>0</v>
      </c>
      <c r="F15" s="96">
        <f>F16</f>
        <v>0</v>
      </c>
      <c r="G15" s="96">
        <f>G16</f>
        <v>0</v>
      </c>
      <c r="H15" s="96">
        <f>H16</f>
        <v>0</v>
      </c>
      <c r="I15" s="65" t="s">
        <v>18</v>
      </c>
    </row>
    <row r="16" spans="1:9" ht="84" customHeight="1">
      <c r="A16" s="132" t="s">
        <v>492</v>
      </c>
      <c r="B16" s="157" t="s">
        <v>494</v>
      </c>
      <c r="C16" s="96">
        <v>0</v>
      </c>
      <c r="D16" s="252">
        <v>100000000</v>
      </c>
      <c r="E16" s="96">
        <v>0</v>
      </c>
      <c r="F16" s="96">
        <v>0</v>
      </c>
      <c r="G16" s="96">
        <v>0</v>
      </c>
      <c r="H16" s="96">
        <f>C16+E16-G16</f>
        <v>0</v>
      </c>
      <c r="I16" s="65" t="s">
        <v>489</v>
      </c>
    </row>
    <row r="17" spans="1:9" ht="32.25">
      <c r="A17" s="115" t="s">
        <v>364</v>
      </c>
      <c r="B17" s="156" t="s">
        <v>18</v>
      </c>
      <c r="C17" s="97">
        <f>C18</f>
        <v>0</v>
      </c>
      <c r="D17" s="97">
        <f>D18</f>
        <v>0</v>
      </c>
      <c r="E17" s="97">
        <f>E18</f>
        <v>0</v>
      </c>
      <c r="F17" s="97">
        <f>F18</f>
        <v>12000000</v>
      </c>
      <c r="G17" s="97">
        <f>G18</f>
        <v>0</v>
      </c>
      <c r="H17" s="97">
        <f>H18</f>
        <v>0</v>
      </c>
      <c r="I17" s="115" t="s">
        <v>18</v>
      </c>
    </row>
    <row r="18" spans="1:9" ht="17.25" customHeight="1">
      <c r="A18" s="132" t="s">
        <v>360</v>
      </c>
      <c r="B18" s="157" t="s">
        <v>18</v>
      </c>
      <c r="C18" s="96">
        <f>C19</f>
        <v>0</v>
      </c>
      <c r="D18" s="96">
        <f>D19</f>
        <v>0</v>
      </c>
      <c r="E18" s="96">
        <f>E19</f>
        <v>0</v>
      </c>
      <c r="F18" s="96">
        <f>F19</f>
        <v>12000000</v>
      </c>
      <c r="G18" s="96">
        <f>G19</f>
        <v>0</v>
      </c>
      <c r="H18" s="96">
        <f>H19</f>
        <v>0</v>
      </c>
      <c r="I18" s="54" t="s">
        <v>18</v>
      </c>
    </row>
    <row r="19" spans="1:9" ht="52.5" customHeight="1">
      <c r="A19" s="132" t="s">
        <v>492</v>
      </c>
      <c r="B19" s="157" t="s">
        <v>494</v>
      </c>
      <c r="C19" s="96">
        <v>0</v>
      </c>
      <c r="D19" s="96">
        <v>0</v>
      </c>
      <c r="E19" s="96">
        <v>0</v>
      </c>
      <c r="F19" s="22">
        <v>12000000</v>
      </c>
      <c r="G19" s="96">
        <v>0</v>
      </c>
      <c r="H19" s="96">
        <v>0</v>
      </c>
      <c r="I19" s="57" t="s">
        <v>490</v>
      </c>
    </row>
    <row r="20" spans="1:9" ht="20.25" customHeight="1">
      <c r="A20" s="117" t="s">
        <v>362</v>
      </c>
      <c r="B20" s="157" t="s">
        <v>18</v>
      </c>
      <c r="C20" s="96">
        <f>C14-C17</f>
        <v>0</v>
      </c>
      <c r="D20" s="96">
        <f>D14-D17</f>
        <v>100000000</v>
      </c>
      <c r="E20" s="96">
        <f>E14-E17</f>
        <v>0</v>
      </c>
      <c r="F20" s="96">
        <f>F14-F17</f>
        <v>-12000000</v>
      </c>
      <c r="G20" s="96">
        <f>G14-G17</f>
        <v>0</v>
      </c>
      <c r="H20" s="96">
        <f>H14-H17</f>
        <v>0</v>
      </c>
      <c r="I20" s="54" t="s">
        <v>18</v>
      </c>
    </row>
    <row r="21" spans="1:9" ht="20.25" customHeight="1">
      <c r="A21" s="159" t="s">
        <v>365</v>
      </c>
      <c r="B21" s="160"/>
      <c r="C21" s="161">
        <f>C13+C20</f>
        <v>690470990</v>
      </c>
      <c r="D21" s="161">
        <f>D13+D20</f>
        <v>612000000</v>
      </c>
      <c r="E21" s="161">
        <f>E13+E20</f>
        <v>497872190</v>
      </c>
      <c r="F21" s="161">
        <f>F13+F20</f>
        <v>494000000</v>
      </c>
      <c r="G21" s="161">
        <f>G13+G20</f>
        <v>584970475</v>
      </c>
      <c r="H21" s="161">
        <f>H13+H20</f>
        <v>603372705</v>
      </c>
      <c r="I21" s="158"/>
    </row>
  </sheetData>
  <sheetProtection/>
  <mergeCells count="14">
    <mergeCell ref="A1:E1"/>
    <mergeCell ref="F1:I1"/>
    <mergeCell ref="A2:E2"/>
    <mergeCell ref="F2:I2"/>
    <mergeCell ref="A3:E3"/>
    <mergeCell ref="F3:I3"/>
    <mergeCell ref="A4:I4"/>
    <mergeCell ref="A5:A6"/>
    <mergeCell ref="B5:B6"/>
    <mergeCell ref="C5:C6"/>
    <mergeCell ref="D5:E5"/>
    <mergeCell ref="F5:G5"/>
    <mergeCell ref="H5:H6"/>
    <mergeCell ref="I5:I6"/>
  </mergeCells>
  <printOptions/>
  <pageMargins left="0.7086614173228347" right="0.5905511811023623" top="0.5905511811023623" bottom="0.5905511811023623" header="0.31496062992125984" footer="0.31496062992125984"/>
  <pageSetup firstPageNumber="29" useFirstPageNumber="1" horizontalDpi="600" verticalDpi="600" orientation="portrait" paperSize="9" r:id="rId1"/>
  <headerFooter>
    <oddFooter>&amp;C&amp;"Times New Roman,標準"3-&amp;P</oddFooter>
  </headerFooter>
</worksheet>
</file>

<file path=xl/worksheets/sheet24.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E37"/>
    </sheetView>
  </sheetViews>
  <sheetFormatPr defaultColWidth="9.00390625" defaultRowHeight="15.75"/>
  <cols>
    <col min="1" max="1" width="24.875" style="91" customWidth="1"/>
    <col min="2" max="3" width="18.125" style="92" customWidth="1"/>
    <col min="4" max="4" width="17.875" style="92" customWidth="1"/>
    <col min="5" max="5" width="20.625" style="94" hidden="1" customWidth="1"/>
    <col min="6" max="8" width="8.875" style="91" customWidth="1"/>
    <col min="9" max="16384" width="9.00390625" style="91" customWidth="1"/>
  </cols>
  <sheetData>
    <row r="1" spans="1:5" s="90" customFormat="1" ht="41.25" customHeight="1">
      <c r="A1" s="343" t="s">
        <v>179</v>
      </c>
      <c r="B1" s="343"/>
      <c r="C1" s="343"/>
      <c r="D1" s="343"/>
      <c r="E1" s="343"/>
    </row>
    <row r="2" spans="1:5" ht="60" customHeight="1">
      <c r="A2" s="343"/>
      <c r="B2" s="343"/>
      <c r="C2" s="343"/>
      <c r="D2" s="343"/>
      <c r="E2" s="343"/>
    </row>
    <row r="3" spans="1:5" ht="60" customHeight="1">
      <c r="A3" s="343"/>
      <c r="B3" s="343"/>
      <c r="C3" s="343"/>
      <c r="D3" s="343"/>
      <c r="E3" s="343"/>
    </row>
    <row r="4" spans="1:5" ht="60" customHeight="1">
      <c r="A4" s="343"/>
      <c r="B4" s="343"/>
      <c r="C4" s="343"/>
      <c r="D4" s="343"/>
      <c r="E4" s="343"/>
    </row>
    <row r="5" spans="1:5" ht="32.25" customHeight="1" hidden="1">
      <c r="A5" s="343"/>
      <c r="B5" s="343"/>
      <c r="C5" s="343"/>
      <c r="D5" s="343"/>
      <c r="E5" s="343"/>
    </row>
    <row r="6" spans="1:5" ht="32.25" customHeight="1" hidden="1">
      <c r="A6" s="343"/>
      <c r="B6" s="343"/>
      <c r="C6" s="343"/>
      <c r="D6" s="343"/>
      <c r="E6" s="343"/>
    </row>
    <row r="7" spans="1:5" ht="32.25" customHeight="1" hidden="1">
      <c r="A7" s="343"/>
      <c r="B7" s="343"/>
      <c r="C7" s="343"/>
      <c r="D7" s="343"/>
      <c r="E7" s="343"/>
    </row>
    <row r="8" spans="1:5" ht="60" customHeight="1">
      <c r="A8" s="343"/>
      <c r="B8" s="343"/>
      <c r="C8" s="343"/>
      <c r="D8" s="343"/>
      <c r="E8" s="343"/>
    </row>
    <row r="9" spans="1:5" ht="32.25" customHeight="1" hidden="1">
      <c r="A9" s="343"/>
      <c r="B9" s="343"/>
      <c r="C9" s="343"/>
      <c r="D9" s="343"/>
      <c r="E9" s="343"/>
    </row>
    <row r="10" spans="1:5" ht="32.25" customHeight="1" hidden="1">
      <c r="A10" s="343"/>
      <c r="B10" s="343"/>
      <c r="C10" s="343"/>
      <c r="D10" s="343"/>
      <c r="E10" s="343"/>
    </row>
    <row r="11" spans="1:5" ht="32.25" customHeight="1" hidden="1">
      <c r="A11" s="343"/>
      <c r="B11" s="343"/>
      <c r="C11" s="343"/>
      <c r="D11" s="343"/>
      <c r="E11" s="343"/>
    </row>
    <row r="12" spans="1:5" ht="60" customHeight="1">
      <c r="A12" s="343"/>
      <c r="B12" s="343"/>
      <c r="C12" s="343"/>
      <c r="D12" s="343"/>
      <c r="E12" s="343"/>
    </row>
    <row r="13" spans="1:5" ht="32.25" customHeight="1" hidden="1">
      <c r="A13" s="343"/>
      <c r="B13" s="343"/>
      <c r="C13" s="343"/>
      <c r="D13" s="343"/>
      <c r="E13" s="343"/>
    </row>
    <row r="14" spans="1:5" ht="32.25" customHeight="1" hidden="1">
      <c r="A14" s="343"/>
      <c r="B14" s="343"/>
      <c r="C14" s="343"/>
      <c r="D14" s="343"/>
      <c r="E14" s="343"/>
    </row>
    <row r="15" spans="1:5" ht="32.25" customHeight="1" hidden="1">
      <c r="A15" s="343"/>
      <c r="B15" s="343"/>
      <c r="C15" s="343"/>
      <c r="D15" s="343"/>
      <c r="E15" s="343"/>
    </row>
    <row r="16" spans="1:5" ht="60" customHeight="1">
      <c r="A16" s="343"/>
      <c r="B16" s="343"/>
      <c r="C16" s="343"/>
      <c r="D16" s="343"/>
      <c r="E16" s="343"/>
    </row>
    <row r="17" spans="1:5" ht="32.25" customHeight="1" hidden="1">
      <c r="A17" s="343"/>
      <c r="B17" s="343"/>
      <c r="C17" s="343"/>
      <c r="D17" s="343"/>
      <c r="E17" s="343"/>
    </row>
    <row r="18" spans="1:5" ht="33.75" customHeight="1" hidden="1">
      <c r="A18" s="343"/>
      <c r="B18" s="343"/>
      <c r="C18" s="343"/>
      <c r="D18" s="343"/>
      <c r="E18" s="343"/>
    </row>
    <row r="19" spans="1:5" ht="32.25" customHeight="1" hidden="1">
      <c r="A19" s="343"/>
      <c r="B19" s="343"/>
      <c r="C19" s="343"/>
      <c r="D19" s="343"/>
      <c r="E19" s="343"/>
    </row>
    <row r="20" spans="1:5" ht="60" customHeight="1">
      <c r="A20" s="343"/>
      <c r="B20" s="343"/>
      <c r="C20" s="343"/>
      <c r="D20" s="343"/>
      <c r="E20" s="343"/>
    </row>
    <row r="21" spans="1:5" ht="32.25" customHeight="1" hidden="1">
      <c r="A21" s="343"/>
      <c r="B21" s="343"/>
      <c r="C21" s="343"/>
      <c r="D21" s="343"/>
      <c r="E21" s="343"/>
    </row>
    <row r="22" spans="1:5" ht="32.25" customHeight="1" hidden="1">
      <c r="A22" s="343"/>
      <c r="B22" s="343"/>
      <c r="C22" s="343"/>
      <c r="D22" s="343"/>
      <c r="E22" s="343"/>
    </row>
    <row r="23" spans="1:5" ht="32.25" customHeight="1" hidden="1">
      <c r="A23" s="343"/>
      <c r="B23" s="343"/>
      <c r="C23" s="343"/>
      <c r="D23" s="343"/>
      <c r="E23" s="343"/>
    </row>
    <row r="24" spans="1:5" ht="60" customHeight="1">
      <c r="A24" s="343"/>
      <c r="B24" s="343"/>
      <c r="C24" s="343"/>
      <c r="D24" s="343"/>
      <c r="E24" s="343"/>
    </row>
    <row r="25" spans="1:5" ht="60" customHeight="1">
      <c r="A25" s="343"/>
      <c r="B25" s="343"/>
      <c r="C25" s="343"/>
      <c r="D25" s="343"/>
      <c r="E25" s="343"/>
    </row>
    <row r="26" spans="1:5" ht="32.25" customHeight="1" hidden="1">
      <c r="A26" s="343"/>
      <c r="B26" s="343"/>
      <c r="C26" s="343"/>
      <c r="D26" s="343"/>
      <c r="E26" s="343"/>
    </row>
    <row r="27" spans="1:5" ht="32.25" customHeight="1" hidden="1">
      <c r="A27" s="343"/>
      <c r="B27" s="343"/>
      <c r="C27" s="343"/>
      <c r="D27" s="343"/>
      <c r="E27" s="343"/>
    </row>
    <row r="28" spans="1:5" ht="32.25" customHeight="1" hidden="1">
      <c r="A28" s="343"/>
      <c r="B28" s="343"/>
      <c r="C28" s="343"/>
      <c r="D28" s="343"/>
      <c r="E28" s="343"/>
    </row>
    <row r="29" spans="1:5" ht="60" customHeight="1">
      <c r="A29" s="343"/>
      <c r="B29" s="343"/>
      <c r="C29" s="343"/>
      <c r="D29" s="343"/>
      <c r="E29" s="343"/>
    </row>
    <row r="30" spans="1:5" ht="32.25" customHeight="1" hidden="1">
      <c r="A30" s="343"/>
      <c r="B30" s="343"/>
      <c r="C30" s="343"/>
      <c r="D30" s="343"/>
      <c r="E30" s="343"/>
    </row>
    <row r="31" spans="1:5" ht="32.25" customHeight="1" hidden="1">
      <c r="A31" s="343"/>
      <c r="B31" s="343"/>
      <c r="C31" s="343"/>
      <c r="D31" s="343"/>
      <c r="E31" s="343"/>
    </row>
    <row r="32" spans="1:5" ht="32.25" customHeight="1" hidden="1">
      <c r="A32" s="343"/>
      <c r="B32" s="343"/>
      <c r="C32" s="343"/>
      <c r="D32" s="343"/>
      <c r="E32" s="343"/>
    </row>
    <row r="33" spans="1:5" ht="60" customHeight="1">
      <c r="A33" s="343"/>
      <c r="B33" s="343"/>
      <c r="C33" s="343"/>
      <c r="D33" s="343"/>
      <c r="E33" s="343"/>
    </row>
    <row r="34" spans="1:5" ht="32.25" customHeight="1" hidden="1">
      <c r="A34" s="343"/>
      <c r="B34" s="343"/>
      <c r="C34" s="343"/>
      <c r="D34" s="343"/>
      <c r="E34" s="343"/>
    </row>
    <row r="35" spans="1:5" ht="32.25" customHeight="1" hidden="1">
      <c r="A35" s="343"/>
      <c r="B35" s="343"/>
      <c r="C35" s="343"/>
      <c r="D35" s="343"/>
      <c r="E35" s="343"/>
    </row>
    <row r="36" spans="1:5" ht="32.25" customHeight="1" hidden="1">
      <c r="A36" s="343"/>
      <c r="B36" s="343"/>
      <c r="C36" s="343"/>
      <c r="D36" s="343"/>
      <c r="E36" s="343"/>
    </row>
    <row r="37" spans="1:5" ht="60" customHeight="1">
      <c r="A37" s="343"/>
      <c r="B37" s="343"/>
      <c r="C37" s="343"/>
      <c r="D37" s="343"/>
      <c r="E37" s="343"/>
    </row>
    <row r="38" ht="18" customHeight="1">
      <c r="D38" s="93"/>
    </row>
  </sheetData>
  <sheetProtection/>
  <mergeCells count="1">
    <mergeCell ref="A1:E37"/>
  </mergeCells>
  <printOptions/>
  <pageMargins left="0.7" right="0.7" top="0.75" bottom="0.75" header="0.3" footer="0.3"/>
  <pageSetup horizontalDpi="600" verticalDpi="600" orientation="portrait" paperSize="157" r:id="rId1"/>
</worksheet>
</file>

<file path=xl/worksheets/sheet25.xml><?xml version="1.0" encoding="utf-8"?>
<worksheet xmlns="http://schemas.openxmlformats.org/spreadsheetml/2006/main" xmlns:r="http://schemas.openxmlformats.org/officeDocument/2006/relationships">
  <dimension ref="A1:E7"/>
  <sheetViews>
    <sheetView view="pageBreakPreview" zoomScaleSheetLayoutView="100" zoomScalePageLayoutView="0" workbookViewId="0" topLeftCell="A1">
      <selection activeCell="A12" sqref="A12"/>
    </sheetView>
  </sheetViews>
  <sheetFormatPr defaultColWidth="9.00390625" defaultRowHeight="15.75"/>
  <cols>
    <col min="1" max="1" width="20.625" style="14" bestFit="1" customWidth="1"/>
    <col min="2" max="3" width="18.625" style="14" bestFit="1" customWidth="1"/>
    <col min="4" max="4" width="15.375" style="14" customWidth="1"/>
    <col min="5" max="5" width="13.625" style="14" bestFit="1" customWidth="1"/>
    <col min="6" max="16384" width="9.00390625" style="14" customWidth="1"/>
  </cols>
  <sheetData>
    <row r="1" spans="1:5" ht="21.75">
      <c r="A1" s="334" t="s">
        <v>0</v>
      </c>
      <c r="B1" s="334"/>
      <c r="C1" s="334"/>
      <c r="D1" s="334"/>
      <c r="E1" s="334"/>
    </row>
    <row r="2" spans="1:5" ht="21" customHeight="1">
      <c r="A2" s="440" t="s">
        <v>108</v>
      </c>
      <c r="B2" s="440"/>
      <c r="C2" s="440"/>
      <c r="D2" s="440"/>
      <c r="E2" s="440"/>
    </row>
    <row r="3" spans="1:5" s="42" customFormat="1" ht="15.75">
      <c r="A3" s="318" t="s">
        <v>401</v>
      </c>
      <c r="B3" s="327"/>
      <c r="C3" s="327"/>
      <c r="D3" s="327"/>
      <c r="E3" s="327"/>
    </row>
    <row r="4" spans="1:5" s="42" customFormat="1" ht="15.75">
      <c r="A4" s="441" t="s">
        <v>250</v>
      </c>
      <c r="B4" s="441"/>
      <c r="C4" s="441"/>
      <c r="D4" s="441"/>
      <c r="E4" s="441"/>
    </row>
    <row r="5" spans="1:5" s="42" customFormat="1" ht="24" customHeight="1">
      <c r="A5" s="120" t="s">
        <v>366</v>
      </c>
      <c r="B5" s="120" t="s">
        <v>357</v>
      </c>
      <c r="C5" s="120" t="s">
        <v>358</v>
      </c>
      <c r="D5" s="120" t="s">
        <v>305</v>
      </c>
      <c r="E5" s="120" t="s">
        <v>23</v>
      </c>
    </row>
    <row r="6" spans="1:5" ht="31.5" customHeight="1">
      <c r="A6" s="54" t="s">
        <v>495</v>
      </c>
      <c r="B6" s="252">
        <v>215650000</v>
      </c>
      <c r="C6" s="252">
        <v>215650000</v>
      </c>
      <c r="D6" s="96">
        <f>C6-B6</f>
        <v>0</v>
      </c>
      <c r="E6" s="65" t="s">
        <v>367</v>
      </c>
    </row>
    <row r="7" spans="1:5" ht="32.25" customHeight="1">
      <c r="A7" s="133" t="s">
        <v>368</v>
      </c>
      <c r="B7" s="29">
        <f>B6</f>
        <v>215650000</v>
      </c>
      <c r="C7" s="29">
        <f>C6</f>
        <v>215650000</v>
      </c>
      <c r="D7" s="141">
        <f>C7-B7</f>
        <v>0</v>
      </c>
      <c r="E7" s="163"/>
    </row>
  </sheetData>
  <sheetProtection/>
  <mergeCells count="4">
    <mergeCell ref="A1:E1"/>
    <mergeCell ref="A2:E2"/>
    <mergeCell ref="A3:E3"/>
    <mergeCell ref="A4:E4"/>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Roman,標準"3-31</oddFooter>
  </headerFooter>
</worksheet>
</file>

<file path=xl/worksheets/sheet26.xml><?xml version="1.0" encoding="utf-8"?>
<worksheet xmlns="http://schemas.openxmlformats.org/spreadsheetml/2006/main" xmlns:r="http://schemas.openxmlformats.org/officeDocument/2006/relationships">
  <dimension ref="A1:K10"/>
  <sheetViews>
    <sheetView view="pageBreakPreview" zoomScaleSheetLayoutView="100" zoomScalePageLayoutView="0" workbookViewId="0" topLeftCell="A1">
      <selection activeCell="H16" sqref="H16"/>
    </sheetView>
  </sheetViews>
  <sheetFormatPr defaultColWidth="9.00390625" defaultRowHeight="15.75"/>
  <cols>
    <col min="1" max="1" width="22.125" style="15" bestFit="1" customWidth="1"/>
    <col min="2" max="2" width="8.625" style="15" customWidth="1"/>
    <col min="3" max="3" width="9.375" style="15" customWidth="1"/>
    <col min="4" max="4" width="17.50390625" style="15" bestFit="1" customWidth="1"/>
    <col min="5" max="5" width="9.375" style="15" customWidth="1"/>
    <col min="6" max="6" width="17.50390625" style="15" bestFit="1" customWidth="1"/>
    <col min="7" max="8" width="9.00390625" style="15" customWidth="1"/>
    <col min="9" max="9" width="18.50390625" style="15" bestFit="1" customWidth="1"/>
    <col min="10" max="10" width="12.875" style="15" bestFit="1" customWidth="1"/>
    <col min="11" max="11" width="36.625" style="15" customWidth="1"/>
    <col min="12" max="16384" width="9.00390625" style="15" customWidth="1"/>
  </cols>
  <sheetData>
    <row r="1" spans="1:11" s="50" customFormat="1" ht="23.25" customHeight="1">
      <c r="A1" s="418" t="s">
        <v>83</v>
      </c>
      <c r="B1" s="418"/>
      <c r="C1" s="418"/>
      <c r="D1" s="446"/>
      <c r="E1" s="446"/>
      <c r="F1" s="446"/>
      <c r="G1" s="420" t="s">
        <v>84</v>
      </c>
      <c r="H1" s="420"/>
      <c r="I1" s="420"/>
      <c r="J1" s="420"/>
      <c r="K1" s="420"/>
    </row>
    <row r="2" spans="1:11" s="51" customFormat="1" ht="23.25" customHeight="1">
      <c r="A2" s="421" t="s">
        <v>110</v>
      </c>
      <c r="B2" s="421"/>
      <c r="C2" s="421"/>
      <c r="D2" s="421"/>
      <c r="E2" s="421"/>
      <c r="F2" s="421"/>
      <c r="G2" s="422" t="s">
        <v>111</v>
      </c>
      <c r="H2" s="422"/>
      <c r="I2" s="422"/>
      <c r="J2" s="447"/>
      <c r="K2" s="447"/>
    </row>
    <row r="3" spans="1:11" s="50" customFormat="1" ht="23.25" customHeight="1">
      <c r="A3" s="423" t="s">
        <v>87</v>
      </c>
      <c r="B3" s="423"/>
      <c r="C3" s="423"/>
      <c r="D3" s="448"/>
      <c r="E3" s="448"/>
      <c r="F3" s="448"/>
      <c r="G3" s="449" t="s">
        <v>406</v>
      </c>
      <c r="H3" s="450"/>
      <c r="I3" s="450"/>
      <c r="J3" s="450"/>
      <c r="K3" s="450"/>
    </row>
    <row r="4" spans="1:11" s="49" customFormat="1" ht="15.75">
      <c r="A4" s="442" t="s">
        <v>2</v>
      </c>
      <c r="B4" s="442"/>
      <c r="C4" s="442"/>
      <c r="D4" s="443"/>
      <c r="E4" s="443"/>
      <c r="F4" s="443"/>
      <c r="G4" s="443"/>
      <c r="H4" s="443"/>
      <c r="I4" s="443"/>
      <c r="J4" s="443"/>
      <c r="K4" s="443"/>
    </row>
    <row r="5" spans="1:11" s="17" customFormat="1" ht="27" customHeight="1">
      <c r="A5" s="444" t="s">
        <v>369</v>
      </c>
      <c r="B5" s="444" t="s">
        <v>370</v>
      </c>
      <c r="C5" s="444" t="s">
        <v>357</v>
      </c>
      <c r="D5" s="365"/>
      <c r="E5" s="365" t="s">
        <v>358</v>
      </c>
      <c r="F5" s="365"/>
      <c r="G5" s="365" t="s">
        <v>305</v>
      </c>
      <c r="H5" s="365"/>
      <c r="I5" s="365"/>
      <c r="J5" s="365"/>
      <c r="K5" s="445" t="s">
        <v>373</v>
      </c>
    </row>
    <row r="6" spans="1:11" s="17" customFormat="1" ht="27" customHeight="1">
      <c r="A6" s="352"/>
      <c r="B6" s="365"/>
      <c r="C6" s="164" t="s">
        <v>371</v>
      </c>
      <c r="D6" s="164" t="s">
        <v>24</v>
      </c>
      <c r="E6" s="155" t="s">
        <v>371</v>
      </c>
      <c r="F6" s="155" t="s">
        <v>24</v>
      </c>
      <c r="G6" s="155" t="s">
        <v>371</v>
      </c>
      <c r="H6" s="155" t="s">
        <v>372</v>
      </c>
      <c r="I6" s="155" t="s">
        <v>24</v>
      </c>
      <c r="J6" s="155" t="s">
        <v>372</v>
      </c>
      <c r="K6" s="352"/>
    </row>
    <row r="7" spans="1:11" s="20" customFormat="1" ht="66.75" customHeight="1">
      <c r="A7" s="55" t="s">
        <v>107</v>
      </c>
      <c r="B7" s="59" t="s">
        <v>113</v>
      </c>
      <c r="C7" s="61">
        <v>0</v>
      </c>
      <c r="D7" s="61">
        <v>600000000</v>
      </c>
      <c r="E7" s="61">
        <v>0</v>
      </c>
      <c r="F7" s="61">
        <v>497872190</v>
      </c>
      <c r="G7" s="61">
        <f>C7-E7</f>
        <v>0</v>
      </c>
      <c r="H7" s="61"/>
      <c r="I7" s="61">
        <f>F7-D7</f>
        <v>-102127810</v>
      </c>
      <c r="J7" s="61">
        <f>I7/D7*100</f>
        <v>-17.021301666666666</v>
      </c>
      <c r="K7" s="253" t="s">
        <v>496</v>
      </c>
    </row>
    <row r="8" spans="1:11" s="18" customFormat="1" ht="51" customHeight="1">
      <c r="A8" s="55" t="s">
        <v>114</v>
      </c>
      <c r="B8" s="59" t="s">
        <v>115</v>
      </c>
      <c r="C8" s="61">
        <v>4</v>
      </c>
      <c r="D8" s="61">
        <v>47577000</v>
      </c>
      <c r="E8" s="61">
        <v>4</v>
      </c>
      <c r="F8" s="61">
        <v>45210851</v>
      </c>
      <c r="G8" s="98">
        <f>C8-E8</f>
        <v>0</v>
      </c>
      <c r="H8" s="98">
        <f>G8/C8*100</f>
        <v>0</v>
      </c>
      <c r="I8" s="61">
        <f>F8-D8</f>
        <v>-2366149</v>
      </c>
      <c r="J8" s="61">
        <f>I8/D8*100</f>
        <v>-4.973304327721378</v>
      </c>
      <c r="K8" s="57"/>
    </row>
    <row r="9" spans="1:11" ht="145.5" customHeight="1">
      <c r="A9" s="181" t="s">
        <v>400</v>
      </c>
      <c r="B9" s="59" t="s">
        <v>115</v>
      </c>
      <c r="C9" s="61">
        <v>112</v>
      </c>
      <c r="D9" s="61">
        <v>47855000</v>
      </c>
      <c r="E9" s="61">
        <v>112</v>
      </c>
      <c r="F9" s="61">
        <v>46279733</v>
      </c>
      <c r="G9" s="98">
        <f>C9-E9</f>
        <v>0</v>
      </c>
      <c r="H9" s="98">
        <f>G9/C9*100</f>
        <v>0</v>
      </c>
      <c r="I9" s="61">
        <f>F9-D9</f>
        <v>-1575267</v>
      </c>
      <c r="J9" s="61">
        <f>I9/D9*100</f>
        <v>-3.2917500783617175</v>
      </c>
      <c r="K9" s="57"/>
    </row>
    <row r="10" spans="1:11" ht="8.25" customHeight="1">
      <c r="A10" s="56"/>
      <c r="B10" s="60"/>
      <c r="C10" s="62"/>
      <c r="D10" s="62"/>
      <c r="E10" s="62"/>
      <c r="F10" s="62"/>
      <c r="G10" s="62"/>
      <c r="H10" s="62"/>
      <c r="I10" s="62"/>
      <c r="J10" s="62"/>
      <c r="K10" s="58"/>
    </row>
  </sheetData>
  <sheetProtection/>
  <mergeCells count="13">
    <mergeCell ref="A1:F1"/>
    <mergeCell ref="G1:K1"/>
    <mergeCell ref="A2:F2"/>
    <mergeCell ref="G2:K2"/>
    <mergeCell ref="A3:F3"/>
    <mergeCell ref="G3:K3"/>
    <mergeCell ref="A4:K4"/>
    <mergeCell ref="A5:A6"/>
    <mergeCell ref="B5:B6"/>
    <mergeCell ref="C5:D5"/>
    <mergeCell ref="E5:F5"/>
    <mergeCell ref="G5:J5"/>
    <mergeCell ref="K5:K6"/>
  </mergeCells>
  <printOptions/>
  <pageMargins left="0.7086614173228347" right="0.7086614173228347" top="0.7480314960629921" bottom="0.7480314960629921" header="0.31496062992125984" footer="0.31496062992125984"/>
  <pageSetup firstPageNumber="32" useFirstPageNumber="1" horizontalDpi="600" verticalDpi="600" orientation="portrait" paperSize="9" r:id="rId1"/>
  <headerFooter>
    <oddFooter>&amp;C&amp;"Times New Roman,標準"3-&amp;P</oddFooter>
  </headerFooter>
</worksheet>
</file>

<file path=xl/worksheets/sheet27.xml><?xml version="1.0" encoding="utf-8"?>
<worksheet xmlns="http://schemas.openxmlformats.org/spreadsheetml/2006/main" xmlns:r="http://schemas.openxmlformats.org/officeDocument/2006/relationships">
  <dimension ref="A1:E38"/>
  <sheetViews>
    <sheetView zoomScalePageLayoutView="0" workbookViewId="0" topLeftCell="A1">
      <selection activeCell="H12" sqref="H12"/>
    </sheetView>
  </sheetViews>
  <sheetFormatPr defaultColWidth="9.00390625" defaultRowHeight="15.75"/>
  <cols>
    <col min="1" max="1" width="24.875" style="91" customWidth="1"/>
    <col min="2" max="3" width="18.125" style="92" customWidth="1"/>
    <col min="4" max="4" width="17.875" style="92" customWidth="1"/>
    <col min="5" max="5" width="20.625" style="94" hidden="1" customWidth="1"/>
    <col min="6" max="8" width="8.875" style="91" customWidth="1"/>
    <col min="9" max="16384" width="9.00390625" style="91" customWidth="1"/>
  </cols>
  <sheetData>
    <row r="1" spans="1:5" s="90" customFormat="1" ht="41.25" customHeight="1">
      <c r="A1" s="343" t="s">
        <v>179</v>
      </c>
      <c r="B1" s="343"/>
      <c r="C1" s="343"/>
      <c r="D1" s="343"/>
      <c r="E1" s="343"/>
    </row>
    <row r="2" spans="1:5" ht="60" customHeight="1">
      <c r="A2" s="343"/>
      <c r="B2" s="343"/>
      <c r="C2" s="343"/>
      <c r="D2" s="343"/>
      <c r="E2" s="343"/>
    </row>
    <row r="3" spans="1:5" ht="60" customHeight="1">
      <c r="A3" s="343"/>
      <c r="B3" s="343"/>
      <c r="C3" s="343"/>
      <c r="D3" s="343"/>
      <c r="E3" s="343"/>
    </row>
    <row r="4" spans="1:5" ht="60" customHeight="1">
      <c r="A4" s="343"/>
      <c r="B4" s="343"/>
      <c r="C4" s="343"/>
      <c r="D4" s="343"/>
      <c r="E4" s="343"/>
    </row>
    <row r="5" spans="1:5" ht="32.25" customHeight="1" hidden="1">
      <c r="A5" s="343"/>
      <c r="B5" s="343"/>
      <c r="C5" s="343"/>
      <c r="D5" s="343"/>
      <c r="E5" s="343"/>
    </row>
    <row r="6" spans="1:5" ht="32.25" customHeight="1" hidden="1">
      <c r="A6" s="343"/>
      <c r="B6" s="343"/>
      <c r="C6" s="343"/>
      <c r="D6" s="343"/>
      <c r="E6" s="343"/>
    </row>
    <row r="7" spans="1:5" ht="32.25" customHeight="1" hidden="1">
      <c r="A7" s="343"/>
      <c r="B7" s="343"/>
      <c r="C7" s="343"/>
      <c r="D7" s="343"/>
      <c r="E7" s="343"/>
    </row>
    <row r="8" spans="1:5" ht="60" customHeight="1">
      <c r="A8" s="343"/>
      <c r="B8" s="343"/>
      <c r="C8" s="343"/>
      <c r="D8" s="343"/>
      <c r="E8" s="343"/>
    </row>
    <row r="9" spans="1:5" ht="32.25" customHeight="1" hidden="1">
      <c r="A9" s="343"/>
      <c r="B9" s="343"/>
      <c r="C9" s="343"/>
      <c r="D9" s="343"/>
      <c r="E9" s="343"/>
    </row>
    <row r="10" spans="1:5" ht="32.25" customHeight="1" hidden="1">
      <c r="A10" s="343"/>
      <c r="B10" s="343"/>
      <c r="C10" s="343"/>
      <c r="D10" s="343"/>
      <c r="E10" s="343"/>
    </row>
    <row r="11" spans="1:5" ht="32.25" customHeight="1" hidden="1">
      <c r="A11" s="343"/>
      <c r="B11" s="343"/>
      <c r="C11" s="343"/>
      <c r="D11" s="343"/>
      <c r="E11" s="343"/>
    </row>
    <row r="12" spans="1:5" ht="60" customHeight="1">
      <c r="A12" s="343"/>
      <c r="B12" s="343"/>
      <c r="C12" s="343"/>
      <c r="D12" s="343"/>
      <c r="E12" s="343"/>
    </row>
    <row r="13" spans="1:5" ht="32.25" customHeight="1" hidden="1">
      <c r="A13" s="343"/>
      <c r="B13" s="343"/>
      <c r="C13" s="343"/>
      <c r="D13" s="343"/>
      <c r="E13" s="343"/>
    </row>
    <row r="14" spans="1:5" ht="32.25" customHeight="1" hidden="1">
      <c r="A14" s="343"/>
      <c r="B14" s="343"/>
      <c r="C14" s="343"/>
      <c r="D14" s="343"/>
      <c r="E14" s="343"/>
    </row>
    <row r="15" spans="1:5" ht="32.25" customHeight="1" hidden="1">
      <c r="A15" s="343"/>
      <c r="B15" s="343"/>
      <c r="C15" s="343"/>
      <c r="D15" s="343"/>
      <c r="E15" s="343"/>
    </row>
    <row r="16" spans="1:5" ht="60" customHeight="1">
      <c r="A16" s="343"/>
      <c r="B16" s="343"/>
      <c r="C16" s="343"/>
      <c r="D16" s="343"/>
      <c r="E16" s="343"/>
    </row>
    <row r="17" spans="1:5" ht="32.25" customHeight="1" hidden="1">
      <c r="A17" s="343"/>
      <c r="B17" s="343"/>
      <c r="C17" s="343"/>
      <c r="D17" s="343"/>
      <c r="E17" s="343"/>
    </row>
    <row r="18" spans="1:5" ht="33.75" customHeight="1" hidden="1">
      <c r="A18" s="343"/>
      <c r="B18" s="343"/>
      <c r="C18" s="343"/>
      <c r="D18" s="343"/>
      <c r="E18" s="343"/>
    </row>
    <row r="19" spans="1:5" ht="32.25" customHeight="1" hidden="1">
      <c r="A19" s="343"/>
      <c r="B19" s="343"/>
      <c r="C19" s="343"/>
      <c r="D19" s="343"/>
      <c r="E19" s="343"/>
    </row>
    <row r="20" spans="1:5" ht="60" customHeight="1">
      <c r="A20" s="343"/>
      <c r="B20" s="343"/>
      <c r="C20" s="343"/>
      <c r="D20" s="343"/>
      <c r="E20" s="343"/>
    </row>
    <row r="21" spans="1:5" ht="32.25" customHeight="1" hidden="1">
      <c r="A21" s="343"/>
      <c r="B21" s="343"/>
      <c r="C21" s="343"/>
      <c r="D21" s="343"/>
      <c r="E21" s="343"/>
    </row>
    <row r="22" spans="1:5" ht="32.25" customHeight="1" hidden="1">
      <c r="A22" s="343"/>
      <c r="B22" s="343"/>
      <c r="C22" s="343"/>
      <c r="D22" s="343"/>
      <c r="E22" s="343"/>
    </row>
    <row r="23" spans="1:5" ht="32.25" customHeight="1" hidden="1">
      <c r="A23" s="343"/>
      <c r="B23" s="343"/>
      <c r="C23" s="343"/>
      <c r="D23" s="343"/>
      <c r="E23" s="343"/>
    </row>
    <row r="24" spans="1:5" ht="60" customHeight="1">
      <c r="A24" s="343"/>
      <c r="B24" s="343"/>
      <c r="C24" s="343"/>
      <c r="D24" s="343"/>
      <c r="E24" s="343"/>
    </row>
    <row r="25" spans="1:5" ht="60" customHeight="1">
      <c r="A25" s="343"/>
      <c r="B25" s="343"/>
      <c r="C25" s="343"/>
      <c r="D25" s="343"/>
      <c r="E25" s="343"/>
    </row>
    <row r="26" spans="1:5" ht="32.25" customHeight="1" hidden="1">
      <c r="A26" s="343"/>
      <c r="B26" s="343"/>
      <c r="C26" s="343"/>
      <c r="D26" s="343"/>
      <c r="E26" s="343"/>
    </row>
    <row r="27" spans="1:5" ht="32.25" customHeight="1" hidden="1">
      <c r="A27" s="343"/>
      <c r="B27" s="343"/>
      <c r="C27" s="343"/>
      <c r="D27" s="343"/>
      <c r="E27" s="343"/>
    </row>
    <row r="28" spans="1:5" ht="32.25" customHeight="1" hidden="1">
      <c r="A28" s="343"/>
      <c r="B28" s="343"/>
      <c r="C28" s="343"/>
      <c r="D28" s="343"/>
      <c r="E28" s="343"/>
    </row>
    <row r="29" spans="1:5" ht="60" customHeight="1">
      <c r="A29" s="343"/>
      <c r="B29" s="343"/>
      <c r="C29" s="343"/>
      <c r="D29" s="343"/>
      <c r="E29" s="343"/>
    </row>
    <row r="30" spans="1:5" ht="32.25" customHeight="1" hidden="1">
      <c r="A30" s="343"/>
      <c r="B30" s="343"/>
      <c r="C30" s="343"/>
      <c r="D30" s="343"/>
      <c r="E30" s="343"/>
    </row>
    <row r="31" spans="1:5" ht="32.25" customHeight="1" hidden="1">
      <c r="A31" s="343"/>
      <c r="B31" s="343"/>
      <c r="C31" s="343"/>
      <c r="D31" s="343"/>
      <c r="E31" s="343"/>
    </row>
    <row r="32" spans="1:5" ht="32.25" customHeight="1" hidden="1">
      <c r="A32" s="343"/>
      <c r="B32" s="343"/>
      <c r="C32" s="343"/>
      <c r="D32" s="343"/>
      <c r="E32" s="343"/>
    </row>
    <row r="33" spans="1:5" ht="60" customHeight="1">
      <c r="A33" s="343"/>
      <c r="B33" s="343"/>
      <c r="C33" s="343"/>
      <c r="D33" s="343"/>
      <c r="E33" s="343"/>
    </row>
    <row r="34" spans="1:5" ht="32.25" customHeight="1" hidden="1">
      <c r="A34" s="343"/>
      <c r="B34" s="343"/>
      <c r="C34" s="343"/>
      <c r="D34" s="343"/>
      <c r="E34" s="343"/>
    </row>
    <row r="35" spans="1:5" ht="32.25" customHeight="1" hidden="1">
      <c r="A35" s="343"/>
      <c r="B35" s="343"/>
      <c r="C35" s="343"/>
      <c r="D35" s="343"/>
      <c r="E35" s="343"/>
    </row>
    <row r="36" spans="1:5" ht="32.25" customHeight="1" hidden="1">
      <c r="A36" s="343"/>
      <c r="B36" s="343"/>
      <c r="C36" s="343"/>
      <c r="D36" s="343"/>
      <c r="E36" s="343"/>
    </row>
    <row r="37" spans="1:5" ht="60" customHeight="1">
      <c r="A37" s="343"/>
      <c r="B37" s="343"/>
      <c r="C37" s="343"/>
      <c r="D37" s="343"/>
      <c r="E37" s="343"/>
    </row>
    <row r="38" ht="18" customHeight="1">
      <c r="D38" s="93"/>
    </row>
  </sheetData>
  <sheetProtection/>
  <mergeCells count="1">
    <mergeCell ref="A1:E37"/>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E17"/>
  <sheetViews>
    <sheetView view="pageBreakPreview" zoomScaleSheetLayoutView="100" zoomScalePageLayoutView="0" workbookViewId="0" topLeftCell="A1">
      <selection activeCell="I17" sqref="I17"/>
    </sheetView>
  </sheetViews>
  <sheetFormatPr defaultColWidth="9.00390625" defaultRowHeight="15.75"/>
  <cols>
    <col min="1" max="1" width="24.625" style="14" bestFit="1" customWidth="1"/>
    <col min="2" max="3" width="18.625" style="14" bestFit="1" customWidth="1"/>
    <col min="4" max="4" width="16.50390625" style="14" bestFit="1" customWidth="1"/>
    <col min="5" max="5" width="17.25390625" style="14" customWidth="1"/>
    <col min="6" max="16384" width="9.00390625" style="14" customWidth="1"/>
  </cols>
  <sheetData>
    <row r="1" spans="1:5" ht="22.5" customHeight="1">
      <c r="A1" s="334" t="s">
        <v>0</v>
      </c>
      <c r="B1" s="334"/>
      <c r="C1" s="334"/>
      <c r="D1" s="334"/>
      <c r="E1" s="334"/>
    </row>
    <row r="2" spans="1:5" ht="22.5" customHeight="1">
      <c r="A2" s="335" t="s">
        <v>116</v>
      </c>
      <c r="B2" s="335"/>
      <c r="C2" s="335"/>
      <c r="D2" s="335"/>
      <c r="E2" s="335"/>
    </row>
    <row r="3" spans="1:5" s="42" customFormat="1" ht="22.5" customHeight="1">
      <c r="A3" s="318" t="s">
        <v>498</v>
      </c>
      <c r="B3" s="327"/>
      <c r="C3" s="327"/>
      <c r="D3" s="327"/>
      <c r="E3" s="327"/>
    </row>
    <row r="4" spans="1:5" s="42" customFormat="1" ht="15.75">
      <c r="A4" s="451" t="s">
        <v>2</v>
      </c>
      <c r="B4" s="451"/>
      <c r="C4" s="451"/>
      <c r="D4" s="451"/>
      <c r="E4" s="451"/>
    </row>
    <row r="5" spans="1:5" s="42" customFormat="1" ht="28.5" customHeight="1">
      <c r="A5" s="63" t="s">
        <v>117</v>
      </c>
      <c r="B5" s="63" t="s">
        <v>14</v>
      </c>
      <c r="C5" s="63" t="s">
        <v>15</v>
      </c>
      <c r="D5" s="63" t="s">
        <v>37</v>
      </c>
      <c r="E5" s="109" t="s">
        <v>17</v>
      </c>
    </row>
    <row r="6" spans="1:5" ht="27" customHeight="1">
      <c r="A6" s="66" t="s">
        <v>118</v>
      </c>
      <c r="B6" s="165">
        <v>7526654000</v>
      </c>
      <c r="C6" s="165">
        <v>7526653838.75</v>
      </c>
      <c r="D6" s="254">
        <f>C6-B6</f>
        <v>-161.25</v>
      </c>
      <c r="E6" s="23" t="s">
        <v>18</v>
      </c>
    </row>
    <row r="7" spans="1:5" ht="27" customHeight="1">
      <c r="A7" s="67" t="s">
        <v>119</v>
      </c>
      <c r="B7" s="165">
        <f>SUM(B8:B12)</f>
        <v>215650000</v>
      </c>
      <c r="C7" s="165">
        <f>SUM(C8:C12)</f>
        <v>215650000</v>
      </c>
      <c r="D7" s="254">
        <f>C7-B7</f>
        <v>0</v>
      </c>
      <c r="E7" s="23" t="s">
        <v>18</v>
      </c>
    </row>
    <row r="8" spans="1:5" ht="27" customHeight="1">
      <c r="A8" s="64" t="s">
        <v>120</v>
      </c>
      <c r="B8" s="165"/>
      <c r="C8" s="165"/>
      <c r="D8" s="165"/>
      <c r="E8" s="23" t="s">
        <v>18</v>
      </c>
    </row>
    <row r="9" spans="1:5" ht="27" customHeight="1">
      <c r="A9" s="64" t="s">
        <v>121</v>
      </c>
      <c r="B9" s="165"/>
      <c r="C9" s="165"/>
      <c r="D9" s="165"/>
      <c r="E9" s="23" t="s">
        <v>18</v>
      </c>
    </row>
    <row r="10" spans="1:5" ht="40.5" customHeight="1">
      <c r="A10" s="64" t="s">
        <v>183</v>
      </c>
      <c r="B10" s="165"/>
      <c r="C10" s="165"/>
      <c r="D10" s="165"/>
      <c r="E10" s="23" t="s">
        <v>18</v>
      </c>
    </row>
    <row r="11" spans="1:5" ht="78" customHeight="1">
      <c r="A11" s="64" t="s">
        <v>182</v>
      </c>
      <c r="B11" s="165">
        <v>215650000</v>
      </c>
      <c r="C11" s="165">
        <v>215650000</v>
      </c>
      <c r="D11" s="254">
        <f>C11-B11</f>
        <v>0</v>
      </c>
      <c r="E11" s="65" t="s">
        <v>497</v>
      </c>
    </row>
    <row r="12" spans="1:5" ht="27" customHeight="1">
      <c r="A12" s="64" t="s">
        <v>81</v>
      </c>
      <c r="B12" s="165"/>
      <c r="C12" s="165"/>
      <c r="D12" s="165"/>
      <c r="E12" s="23" t="s">
        <v>18</v>
      </c>
    </row>
    <row r="13" spans="1:5" ht="27" customHeight="1">
      <c r="A13" s="67" t="s">
        <v>122</v>
      </c>
      <c r="B13" s="165"/>
      <c r="C13" s="165"/>
      <c r="D13" s="165"/>
      <c r="E13" s="23" t="s">
        <v>18</v>
      </c>
    </row>
    <row r="14" spans="1:5" ht="27" customHeight="1">
      <c r="A14" s="64" t="s">
        <v>123</v>
      </c>
      <c r="B14" s="165"/>
      <c r="C14" s="165"/>
      <c r="D14" s="165"/>
      <c r="E14" s="23" t="s">
        <v>18</v>
      </c>
    </row>
    <row r="15" spans="1:5" ht="27" customHeight="1">
      <c r="A15" s="64" t="s">
        <v>124</v>
      </c>
      <c r="B15" s="165"/>
      <c r="C15" s="165"/>
      <c r="D15" s="165"/>
      <c r="E15" s="23" t="s">
        <v>18</v>
      </c>
    </row>
    <row r="16" spans="1:5" ht="27" customHeight="1">
      <c r="A16" s="64" t="s">
        <v>81</v>
      </c>
      <c r="B16" s="165"/>
      <c r="C16" s="165"/>
      <c r="D16" s="165"/>
      <c r="E16" s="23" t="s">
        <v>18</v>
      </c>
    </row>
    <row r="17" spans="1:5" ht="27" customHeight="1">
      <c r="A17" s="68" t="s">
        <v>125</v>
      </c>
      <c r="B17" s="166">
        <f>B6+B11</f>
        <v>7742304000</v>
      </c>
      <c r="C17" s="166">
        <f>C6+C11</f>
        <v>7742303838.75</v>
      </c>
      <c r="D17" s="255">
        <f>C17-B17</f>
        <v>-161.25</v>
      </c>
      <c r="E17" s="162" t="s">
        <v>18</v>
      </c>
    </row>
  </sheetData>
  <sheetProtection/>
  <mergeCells count="4">
    <mergeCell ref="A1:E1"/>
    <mergeCell ref="A2:E2"/>
    <mergeCell ref="A3:E3"/>
    <mergeCell ref="A4:E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headerFooter>
    <oddFooter>&amp;C&amp;"Times New Roman,標準"3-34</oddFooter>
  </headerFooter>
</worksheet>
</file>

<file path=xl/worksheets/sheet29.xml><?xml version="1.0" encoding="utf-8"?>
<worksheet xmlns="http://schemas.openxmlformats.org/spreadsheetml/2006/main" xmlns:r="http://schemas.openxmlformats.org/officeDocument/2006/relationships">
  <dimension ref="A1:O10"/>
  <sheetViews>
    <sheetView view="pageBreakPreview" zoomScaleSheetLayoutView="100" zoomScalePageLayoutView="0" workbookViewId="0" topLeftCell="A3">
      <selection activeCell="O10" sqref="O10"/>
    </sheetView>
  </sheetViews>
  <sheetFormatPr defaultColWidth="9.00390625" defaultRowHeight="15.75" customHeight="1"/>
  <cols>
    <col min="1" max="1" width="20.375" style="15" customWidth="1"/>
    <col min="2" max="2" width="7.75390625" style="15" hidden="1" customWidth="1"/>
    <col min="3" max="3" width="11.625" style="15" hidden="1" customWidth="1"/>
    <col min="4" max="4" width="17.25390625" style="15" customWidth="1"/>
    <col min="5" max="6" width="16.25390625" style="15" bestFit="1" customWidth="1"/>
    <col min="7" max="8" width="6.625" style="15" hidden="1" customWidth="1"/>
    <col min="9" max="10" width="16.25390625" style="15" bestFit="1" customWidth="1"/>
    <col min="11" max="11" width="9.375" style="15" customWidth="1"/>
    <col min="12" max="12" width="14.125" style="15" customWidth="1"/>
    <col min="13" max="13" width="9.625" style="15" customWidth="1"/>
    <col min="14" max="14" width="13.00390625" style="15" customWidth="1"/>
    <col min="15" max="15" width="23.25390625" style="15" customWidth="1"/>
    <col min="16" max="255" width="9.00390625" style="15" customWidth="1"/>
    <col min="256" max="16384" width="25.75390625" style="15" bestFit="1" customWidth="1"/>
  </cols>
  <sheetData>
    <row r="1" spans="1:15" s="24" customFormat="1" ht="23.25" customHeight="1">
      <c r="A1" s="432" t="s">
        <v>83</v>
      </c>
      <c r="B1" s="432"/>
      <c r="C1" s="432"/>
      <c r="D1" s="432"/>
      <c r="E1" s="432"/>
      <c r="F1" s="432"/>
      <c r="G1" s="432"/>
      <c r="H1" s="432"/>
      <c r="I1" s="432"/>
      <c r="J1" s="434" t="s">
        <v>84</v>
      </c>
      <c r="K1" s="434"/>
      <c r="L1" s="434"/>
      <c r="M1" s="434"/>
      <c r="N1" s="434"/>
      <c r="O1" s="434"/>
    </row>
    <row r="2" spans="1:15" s="25" customFormat="1" ht="23.25" customHeight="1">
      <c r="A2" s="421" t="s">
        <v>126</v>
      </c>
      <c r="B2" s="421"/>
      <c r="C2" s="421"/>
      <c r="D2" s="421"/>
      <c r="E2" s="421"/>
      <c r="F2" s="421"/>
      <c r="G2" s="421"/>
      <c r="H2" s="421"/>
      <c r="I2" s="421"/>
      <c r="J2" s="422" t="s">
        <v>127</v>
      </c>
      <c r="K2" s="422"/>
      <c r="L2" s="422"/>
      <c r="M2" s="422"/>
      <c r="N2" s="422"/>
      <c r="O2" s="422"/>
    </row>
    <row r="3" spans="1:15" s="69" customFormat="1" ht="23.25" customHeight="1">
      <c r="A3" s="436" t="s">
        <v>168</v>
      </c>
      <c r="B3" s="436"/>
      <c r="C3" s="436"/>
      <c r="D3" s="436"/>
      <c r="E3" s="436"/>
      <c r="F3" s="436"/>
      <c r="G3" s="436"/>
      <c r="H3" s="436"/>
      <c r="I3" s="436"/>
      <c r="J3" s="458" t="s">
        <v>443</v>
      </c>
      <c r="K3" s="459"/>
      <c r="L3" s="459"/>
      <c r="M3" s="459"/>
      <c r="N3" s="459"/>
      <c r="O3" s="459"/>
    </row>
    <row r="4" spans="1:15" s="49" customFormat="1" ht="22.5" customHeight="1">
      <c r="A4" s="377" t="s">
        <v>2</v>
      </c>
      <c r="B4" s="378"/>
      <c r="C4" s="378"/>
      <c r="D4" s="378"/>
      <c r="E4" s="378"/>
      <c r="F4" s="378"/>
      <c r="G4" s="378"/>
      <c r="H4" s="378"/>
      <c r="I4" s="378"/>
      <c r="J4" s="378"/>
      <c r="K4" s="378"/>
      <c r="L4" s="378"/>
      <c r="M4" s="378"/>
      <c r="N4" s="378"/>
      <c r="O4" s="378"/>
    </row>
    <row r="5" spans="1:15" s="17" customFormat="1" ht="27.75" customHeight="1">
      <c r="A5" s="452" t="s">
        <v>128</v>
      </c>
      <c r="B5" s="454"/>
      <c r="C5" s="452"/>
      <c r="D5" s="452" t="s">
        <v>129</v>
      </c>
      <c r="E5" s="452"/>
      <c r="F5" s="452" t="s">
        <v>130</v>
      </c>
      <c r="G5" s="454"/>
      <c r="H5" s="454"/>
      <c r="I5" s="169" t="s">
        <v>131</v>
      </c>
      <c r="J5" s="456" t="s">
        <v>132</v>
      </c>
      <c r="K5" s="457"/>
      <c r="L5" s="452" t="s">
        <v>133</v>
      </c>
      <c r="M5" s="387"/>
      <c r="N5" s="387"/>
      <c r="O5" s="453" t="s">
        <v>17</v>
      </c>
    </row>
    <row r="6" spans="1:15" s="17" customFormat="1" ht="52.5" customHeight="1">
      <c r="A6" s="452"/>
      <c r="B6" s="454"/>
      <c r="C6" s="452"/>
      <c r="D6" s="111" t="s">
        <v>5</v>
      </c>
      <c r="E6" s="111" t="s">
        <v>169</v>
      </c>
      <c r="F6" s="387"/>
      <c r="G6" s="455"/>
      <c r="H6" s="455"/>
      <c r="I6" s="111" t="s">
        <v>5</v>
      </c>
      <c r="J6" s="111" t="s">
        <v>170</v>
      </c>
      <c r="K6" s="167" t="s">
        <v>374</v>
      </c>
      <c r="L6" s="111" t="s">
        <v>134</v>
      </c>
      <c r="M6" s="111" t="s">
        <v>81</v>
      </c>
      <c r="N6" s="111" t="s">
        <v>10</v>
      </c>
      <c r="O6" s="387"/>
    </row>
    <row r="7" spans="1:15" s="18" customFormat="1" ht="128.25" customHeight="1">
      <c r="A7" s="55" t="s">
        <v>135</v>
      </c>
      <c r="B7" s="21" t="s">
        <v>136</v>
      </c>
      <c r="C7" s="22">
        <v>0</v>
      </c>
      <c r="D7" s="22">
        <v>705536000</v>
      </c>
      <c r="E7" s="27">
        <v>70553600</v>
      </c>
      <c r="F7" s="256">
        <v>89590769</v>
      </c>
      <c r="G7" s="27">
        <v>0</v>
      </c>
      <c r="H7" s="27">
        <v>0</v>
      </c>
      <c r="I7" s="27">
        <v>87000000</v>
      </c>
      <c r="J7" s="70">
        <v>10252320</v>
      </c>
      <c r="K7" s="27">
        <v>14.53</v>
      </c>
      <c r="L7" s="27">
        <v>0</v>
      </c>
      <c r="M7" s="27">
        <v>0</v>
      </c>
      <c r="N7" s="22">
        <v>0</v>
      </c>
      <c r="O7" s="258" t="s">
        <v>501</v>
      </c>
    </row>
    <row r="8" spans="1:15" s="18" customFormat="1" ht="165" customHeight="1">
      <c r="A8" s="55" t="s">
        <v>137</v>
      </c>
      <c r="B8" s="21" t="s">
        <v>136</v>
      </c>
      <c r="C8" s="22">
        <v>0</v>
      </c>
      <c r="D8" s="22">
        <v>475000000</v>
      </c>
      <c r="E8" s="27">
        <v>47500000</v>
      </c>
      <c r="F8" s="257">
        <v>20242821</v>
      </c>
      <c r="G8" s="27">
        <v>0</v>
      </c>
      <c r="H8" s="27">
        <v>0</v>
      </c>
      <c r="I8" s="27">
        <v>35378305</v>
      </c>
      <c r="J8" s="22">
        <v>5342138</v>
      </c>
      <c r="K8" s="27">
        <v>11.25</v>
      </c>
      <c r="L8" s="27">
        <v>1944588</v>
      </c>
      <c r="M8" s="27">
        <v>0</v>
      </c>
      <c r="N8" s="22">
        <f>SUM(L8:M8)</f>
        <v>1944588</v>
      </c>
      <c r="O8" s="258" t="s">
        <v>502</v>
      </c>
    </row>
    <row r="9" spans="1:15" ht="141" customHeight="1">
      <c r="A9" s="55" t="s">
        <v>138</v>
      </c>
      <c r="B9" s="21" t="s">
        <v>136</v>
      </c>
      <c r="C9" s="22">
        <v>0</v>
      </c>
      <c r="D9" s="22">
        <v>300000000</v>
      </c>
      <c r="E9" s="27">
        <v>30000000</v>
      </c>
      <c r="F9" s="257">
        <v>1259000</v>
      </c>
      <c r="G9" s="27">
        <v>0</v>
      </c>
      <c r="H9" s="27">
        <v>0</v>
      </c>
      <c r="I9" s="27">
        <v>55000000</v>
      </c>
      <c r="J9" s="22">
        <v>5500000</v>
      </c>
      <c r="K9" s="27">
        <v>18.33</v>
      </c>
      <c r="L9" s="22">
        <v>0</v>
      </c>
      <c r="M9" s="27">
        <v>0</v>
      </c>
      <c r="N9" s="22">
        <v>0</v>
      </c>
      <c r="O9" s="258" t="s">
        <v>503</v>
      </c>
    </row>
    <row r="10" spans="1:15" s="168" customFormat="1" ht="23.25" customHeight="1">
      <c r="A10" s="297" t="s">
        <v>508</v>
      </c>
      <c r="B10" s="298"/>
      <c r="C10" s="298"/>
      <c r="D10" s="299">
        <f>SUM(D7:D9)</f>
        <v>1480536000</v>
      </c>
      <c r="E10" s="299">
        <f>SUM(E7:E9)</f>
        <v>148053600</v>
      </c>
      <c r="F10" s="299">
        <f>SUM(F7:F9)</f>
        <v>111092590</v>
      </c>
      <c r="G10" s="299">
        <f>SUM(G7:G9)</f>
        <v>0</v>
      </c>
      <c r="H10" s="299">
        <f>SUM(H7:H9)</f>
        <v>0</v>
      </c>
      <c r="I10" s="299">
        <f>SUM(I7:I9)</f>
        <v>177378305</v>
      </c>
      <c r="J10" s="299">
        <f>SUM(J7:J9)</f>
        <v>21094458</v>
      </c>
      <c r="K10" s="300">
        <f>J10/E10*100</f>
        <v>14.247852129228875</v>
      </c>
      <c r="L10" s="299">
        <f>SUM(L7:L9)</f>
        <v>1944588</v>
      </c>
      <c r="M10" s="299">
        <f>SUM(M7:M9)</f>
        <v>0</v>
      </c>
      <c r="N10" s="299">
        <f>SUM(N7:N9)</f>
        <v>1944588</v>
      </c>
      <c r="O10" s="299">
        <f>SUM(O7:O9)</f>
        <v>0</v>
      </c>
    </row>
  </sheetData>
  <sheetProtection/>
  <mergeCells count="17">
    <mergeCell ref="A1:I1"/>
    <mergeCell ref="J1:O1"/>
    <mergeCell ref="A2:I2"/>
    <mergeCell ref="J2:O2"/>
    <mergeCell ref="A3:I3"/>
    <mergeCell ref="J3:O3"/>
    <mergeCell ref="L5:N5"/>
    <mergeCell ref="O5:O6"/>
    <mergeCell ref="A4:O4"/>
    <mergeCell ref="A5:A6"/>
    <mergeCell ref="B5:B6"/>
    <mergeCell ref="C5:C6"/>
    <mergeCell ref="D5:E5"/>
    <mergeCell ref="F5:F6"/>
    <mergeCell ref="G5:G6"/>
    <mergeCell ref="H5:H6"/>
    <mergeCell ref="J5:K5"/>
  </mergeCells>
  <printOptions/>
  <pageMargins left="0.7086614173228347" right="0.7086614173228347" top="0.7480314960629921" bottom="0.7480314960629921" header="0.31496062992125984" footer="0.31496062992125984"/>
  <pageSetup firstPageNumber="35" useFirstPageNumber="1" horizontalDpi="600" verticalDpi="600" orientation="portrait" paperSize="9" scale="99" r:id="rId1"/>
  <headerFooter>
    <oddFooter>&amp;C&amp;"Times New Roman,標準"3-&amp;P</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6" sqref="A6:E6"/>
    </sheetView>
  </sheetViews>
  <sheetFormatPr defaultColWidth="9.00390625" defaultRowHeight="15.75"/>
  <cols>
    <col min="1" max="1" width="24.125" style="0" customWidth="1"/>
    <col min="2" max="2" width="15.25390625" style="0" customWidth="1"/>
    <col min="3" max="4" width="16.75390625" style="0" customWidth="1"/>
    <col min="5" max="5" width="17.00390625" style="0" customWidth="1"/>
  </cols>
  <sheetData>
    <row r="1" spans="1:5" ht="21.75">
      <c r="A1" s="314" t="s">
        <v>447</v>
      </c>
      <c r="B1" s="315"/>
      <c r="C1" s="315"/>
      <c r="D1" s="315"/>
      <c r="E1" s="315"/>
    </row>
    <row r="2" spans="1:5" ht="21.75">
      <c r="A2" s="316" t="s">
        <v>448</v>
      </c>
      <c r="B2" s="317"/>
      <c r="C2" s="317"/>
      <c r="D2" s="317"/>
      <c r="E2" s="317"/>
    </row>
    <row r="3" spans="1:5" ht="15.75">
      <c r="A3" s="318" t="s">
        <v>449</v>
      </c>
      <c r="B3" s="319"/>
      <c r="C3" s="319"/>
      <c r="D3" s="319"/>
      <c r="E3" s="319"/>
    </row>
    <row r="4" spans="1:5" s="101" customFormat="1" ht="15.75">
      <c r="A4" s="293"/>
      <c r="B4" s="294"/>
      <c r="C4" s="294"/>
      <c r="D4" s="294"/>
      <c r="E4" s="294"/>
    </row>
    <row r="5" spans="1:5" s="101" customFormat="1" ht="15.75">
      <c r="A5" s="321" t="s">
        <v>505</v>
      </c>
      <c r="B5" s="321"/>
      <c r="C5" s="294"/>
      <c r="D5" s="294"/>
      <c r="E5" s="294"/>
    </row>
    <row r="6" spans="1:5" s="101" customFormat="1" ht="101.25" customHeight="1">
      <c r="A6" s="322" t="s">
        <v>513</v>
      </c>
      <c r="B6" s="322"/>
      <c r="C6" s="322"/>
      <c r="D6" s="322"/>
      <c r="E6" s="322"/>
    </row>
    <row r="7" spans="1:5" ht="15.75">
      <c r="A7" s="320" t="s">
        <v>450</v>
      </c>
      <c r="B7" s="320"/>
      <c r="C7" s="320"/>
      <c r="D7" s="320"/>
      <c r="E7" s="320"/>
    </row>
    <row r="8" spans="1:5" ht="33.75" customHeight="1">
      <c r="A8" s="206" t="s">
        <v>185</v>
      </c>
      <c r="B8" s="206" t="s">
        <v>186</v>
      </c>
      <c r="C8" s="206" t="s">
        <v>187</v>
      </c>
      <c r="D8" s="206" t="s">
        <v>188</v>
      </c>
      <c r="E8" s="206" t="s">
        <v>189</v>
      </c>
    </row>
    <row r="9" spans="1:5" ht="41.25" customHeight="1">
      <c r="A9" s="54" t="s">
        <v>304</v>
      </c>
      <c r="B9" s="207">
        <v>0</v>
      </c>
      <c r="C9" s="207">
        <v>2080425</v>
      </c>
      <c r="D9" s="207">
        <f>C9-B9</f>
        <v>2080425</v>
      </c>
      <c r="E9" s="96">
        <v>-16551954</v>
      </c>
    </row>
    <row r="10" spans="1:5" ht="36" customHeight="1">
      <c r="A10" s="133" t="s">
        <v>451</v>
      </c>
      <c r="B10" s="208">
        <f>SUM(B9:B9)</f>
        <v>0</v>
      </c>
      <c r="C10" s="208">
        <f>SUM(C9:C9)</f>
        <v>2080425</v>
      </c>
      <c r="D10" s="208">
        <f>C10-B10</f>
        <v>2080425</v>
      </c>
      <c r="E10" s="140">
        <f>SUM(E9:E9)</f>
        <v>-16551954</v>
      </c>
    </row>
  </sheetData>
  <sheetProtection/>
  <mergeCells count="6">
    <mergeCell ref="A1:E1"/>
    <mergeCell ref="A2:E2"/>
    <mergeCell ref="A3:E3"/>
    <mergeCell ref="A7:E7"/>
    <mergeCell ref="A5:B5"/>
    <mergeCell ref="A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7" r:id="rId1"/>
  <headerFooter>
    <oddFooter>&amp;C&amp;"Times New Roman,標準"3-8</oddFooter>
  </headerFooter>
</worksheet>
</file>

<file path=xl/worksheets/sheet30.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E37"/>
    </sheetView>
  </sheetViews>
  <sheetFormatPr defaultColWidth="9.00390625" defaultRowHeight="15.75"/>
  <cols>
    <col min="1" max="1" width="24.875" style="91" customWidth="1"/>
    <col min="2" max="3" width="18.125" style="92" customWidth="1"/>
    <col min="4" max="4" width="17.875" style="92" customWidth="1"/>
    <col min="5" max="5" width="20.625" style="94" hidden="1" customWidth="1"/>
    <col min="6" max="8" width="8.875" style="91" customWidth="1"/>
    <col min="9" max="16384" width="9.00390625" style="91" customWidth="1"/>
  </cols>
  <sheetData>
    <row r="1" spans="1:5" s="90" customFormat="1" ht="41.25" customHeight="1">
      <c r="A1" s="343" t="s">
        <v>179</v>
      </c>
      <c r="B1" s="343"/>
      <c r="C1" s="343"/>
      <c r="D1" s="343"/>
      <c r="E1" s="343"/>
    </row>
    <row r="2" spans="1:5" ht="60" customHeight="1">
      <c r="A2" s="343"/>
      <c r="B2" s="343"/>
      <c r="C2" s="343"/>
      <c r="D2" s="343"/>
      <c r="E2" s="343"/>
    </row>
    <row r="3" spans="1:5" ht="60" customHeight="1">
      <c r="A3" s="343"/>
      <c r="B3" s="343"/>
      <c r="C3" s="343"/>
      <c r="D3" s="343"/>
      <c r="E3" s="343"/>
    </row>
    <row r="4" spans="1:5" ht="60" customHeight="1">
      <c r="A4" s="343"/>
      <c r="B4" s="343"/>
      <c r="C4" s="343"/>
      <c r="D4" s="343"/>
      <c r="E4" s="343"/>
    </row>
    <row r="5" spans="1:5" ht="32.25" customHeight="1" hidden="1">
      <c r="A5" s="343"/>
      <c r="B5" s="343"/>
      <c r="C5" s="343"/>
      <c r="D5" s="343"/>
      <c r="E5" s="343"/>
    </row>
    <row r="6" spans="1:5" ht="32.25" customHeight="1" hidden="1">
      <c r="A6" s="343"/>
      <c r="B6" s="343"/>
      <c r="C6" s="343"/>
      <c r="D6" s="343"/>
      <c r="E6" s="343"/>
    </row>
    <row r="7" spans="1:5" ht="32.25" customHeight="1" hidden="1">
      <c r="A7" s="343"/>
      <c r="B7" s="343"/>
      <c r="C7" s="343"/>
      <c r="D7" s="343"/>
      <c r="E7" s="343"/>
    </row>
    <row r="8" spans="1:5" ht="60" customHeight="1">
      <c r="A8" s="343"/>
      <c r="B8" s="343"/>
      <c r="C8" s="343"/>
      <c r="D8" s="343"/>
      <c r="E8" s="343"/>
    </row>
    <row r="9" spans="1:5" ht="32.25" customHeight="1" hidden="1">
      <c r="A9" s="343"/>
      <c r="B9" s="343"/>
      <c r="C9" s="343"/>
      <c r="D9" s="343"/>
      <c r="E9" s="343"/>
    </row>
    <row r="10" spans="1:5" ht="32.25" customHeight="1" hidden="1">
      <c r="A10" s="343"/>
      <c r="B10" s="343"/>
      <c r="C10" s="343"/>
      <c r="D10" s="343"/>
      <c r="E10" s="343"/>
    </row>
    <row r="11" spans="1:5" ht="32.25" customHeight="1" hidden="1">
      <c r="A11" s="343"/>
      <c r="B11" s="343"/>
      <c r="C11" s="343"/>
      <c r="D11" s="343"/>
      <c r="E11" s="343"/>
    </row>
    <row r="12" spans="1:5" ht="60" customHeight="1">
      <c r="A12" s="343"/>
      <c r="B12" s="343"/>
      <c r="C12" s="343"/>
      <c r="D12" s="343"/>
      <c r="E12" s="343"/>
    </row>
    <row r="13" spans="1:5" ht="32.25" customHeight="1" hidden="1">
      <c r="A13" s="343"/>
      <c r="B13" s="343"/>
      <c r="C13" s="343"/>
      <c r="D13" s="343"/>
      <c r="E13" s="343"/>
    </row>
    <row r="14" spans="1:5" ht="32.25" customHeight="1" hidden="1">
      <c r="A14" s="343"/>
      <c r="B14" s="343"/>
      <c r="C14" s="343"/>
      <c r="D14" s="343"/>
      <c r="E14" s="343"/>
    </row>
    <row r="15" spans="1:5" ht="32.25" customHeight="1" hidden="1">
      <c r="A15" s="343"/>
      <c r="B15" s="343"/>
      <c r="C15" s="343"/>
      <c r="D15" s="343"/>
      <c r="E15" s="343"/>
    </row>
    <row r="16" spans="1:5" ht="60" customHeight="1">
      <c r="A16" s="343"/>
      <c r="B16" s="343"/>
      <c r="C16" s="343"/>
      <c r="D16" s="343"/>
      <c r="E16" s="343"/>
    </row>
    <row r="17" spans="1:5" ht="32.25" customHeight="1" hidden="1">
      <c r="A17" s="343"/>
      <c r="B17" s="343"/>
      <c r="C17" s="343"/>
      <c r="D17" s="343"/>
      <c r="E17" s="343"/>
    </row>
    <row r="18" spans="1:5" ht="33.75" customHeight="1" hidden="1">
      <c r="A18" s="343"/>
      <c r="B18" s="343"/>
      <c r="C18" s="343"/>
      <c r="D18" s="343"/>
      <c r="E18" s="343"/>
    </row>
    <row r="19" spans="1:5" ht="32.25" customHeight="1" hidden="1">
      <c r="A19" s="343"/>
      <c r="B19" s="343"/>
      <c r="C19" s="343"/>
      <c r="D19" s="343"/>
      <c r="E19" s="343"/>
    </row>
    <row r="20" spans="1:5" ht="60" customHeight="1">
      <c r="A20" s="343"/>
      <c r="B20" s="343"/>
      <c r="C20" s="343"/>
      <c r="D20" s="343"/>
      <c r="E20" s="343"/>
    </row>
    <row r="21" spans="1:5" ht="32.25" customHeight="1" hidden="1">
      <c r="A21" s="343"/>
      <c r="B21" s="343"/>
      <c r="C21" s="343"/>
      <c r="D21" s="343"/>
      <c r="E21" s="343"/>
    </row>
    <row r="22" spans="1:5" ht="32.25" customHeight="1" hidden="1">
      <c r="A22" s="343"/>
      <c r="B22" s="343"/>
      <c r="C22" s="343"/>
      <c r="D22" s="343"/>
      <c r="E22" s="343"/>
    </row>
    <row r="23" spans="1:5" ht="32.25" customHeight="1" hidden="1">
      <c r="A23" s="343"/>
      <c r="B23" s="343"/>
      <c r="C23" s="343"/>
      <c r="D23" s="343"/>
      <c r="E23" s="343"/>
    </row>
    <row r="24" spans="1:5" ht="60" customHeight="1">
      <c r="A24" s="343"/>
      <c r="B24" s="343"/>
      <c r="C24" s="343"/>
      <c r="D24" s="343"/>
      <c r="E24" s="343"/>
    </row>
    <row r="25" spans="1:5" ht="60" customHeight="1">
      <c r="A25" s="343"/>
      <c r="B25" s="343"/>
      <c r="C25" s="343"/>
      <c r="D25" s="343"/>
      <c r="E25" s="343"/>
    </row>
    <row r="26" spans="1:5" ht="32.25" customHeight="1" hidden="1">
      <c r="A26" s="343"/>
      <c r="B26" s="343"/>
      <c r="C26" s="343"/>
      <c r="D26" s="343"/>
      <c r="E26" s="343"/>
    </row>
    <row r="27" spans="1:5" ht="32.25" customHeight="1" hidden="1">
      <c r="A27" s="343"/>
      <c r="B27" s="343"/>
      <c r="C27" s="343"/>
      <c r="D27" s="343"/>
      <c r="E27" s="343"/>
    </row>
    <row r="28" spans="1:5" ht="32.25" customHeight="1" hidden="1">
      <c r="A28" s="343"/>
      <c r="B28" s="343"/>
      <c r="C28" s="343"/>
      <c r="D28" s="343"/>
      <c r="E28" s="343"/>
    </row>
    <row r="29" spans="1:5" ht="60" customHeight="1">
      <c r="A29" s="343"/>
      <c r="B29" s="343"/>
      <c r="C29" s="343"/>
      <c r="D29" s="343"/>
      <c r="E29" s="343"/>
    </row>
    <row r="30" spans="1:5" ht="32.25" customHeight="1" hidden="1">
      <c r="A30" s="343"/>
      <c r="B30" s="343"/>
      <c r="C30" s="343"/>
      <c r="D30" s="343"/>
      <c r="E30" s="343"/>
    </row>
    <row r="31" spans="1:5" ht="32.25" customHeight="1" hidden="1">
      <c r="A31" s="343"/>
      <c r="B31" s="343"/>
      <c r="C31" s="343"/>
      <c r="D31" s="343"/>
      <c r="E31" s="343"/>
    </row>
    <row r="32" spans="1:5" ht="32.25" customHeight="1" hidden="1">
      <c r="A32" s="343"/>
      <c r="B32" s="343"/>
      <c r="C32" s="343"/>
      <c r="D32" s="343"/>
      <c r="E32" s="343"/>
    </row>
    <row r="33" spans="1:5" ht="60" customHeight="1">
      <c r="A33" s="343"/>
      <c r="B33" s="343"/>
      <c r="C33" s="343"/>
      <c r="D33" s="343"/>
      <c r="E33" s="343"/>
    </row>
    <row r="34" spans="1:5" ht="32.25" customHeight="1" hidden="1">
      <c r="A34" s="343"/>
      <c r="B34" s="343"/>
      <c r="C34" s="343"/>
      <c r="D34" s="343"/>
      <c r="E34" s="343"/>
    </row>
    <row r="35" spans="1:5" ht="32.25" customHeight="1" hidden="1">
      <c r="A35" s="343"/>
      <c r="B35" s="343"/>
      <c r="C35" s="343"/>
      <c r="D35" s="343"/>
      <c r="E35" s="343"/>
    </row>
    <row r="36" spans="1:5" ht="32.25" customHeight="1" hidden="1">
      <c r="A36" s="343"/>
      <c r="B36" s="343"/>
      <c r="C36" s="343"/>
      <c r="D36" s="343"/>
      <c r="E36" s="343"/>
    </row>
    <row r="37" spans="1:5" ht="60" customHeight="1">
      <c r="A37" s="343"/>
      <c r="B37" s="343"/>
      <c r="C37" s="343"/>
      <c r="D37" s="343"/>
      <c r="E37" s="343"/>
    </row>
    <row r="38" ht="18" customHeight="1">
      <c r="D38" s="93"/>
    </row>
  </sheetData>
  <sheetProtection/>
  <mergeCells count="1">
    <mergeCell ref="A1:E37"/>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252"/>
  <sheetViews>
    <sheetView view="pageBreakPreview" zoomScaleSheetLayoutView="100" zoomScalePageLayoutView="0" workbookViewId="0" topLeftCell="A1">
      <selection activeCell="B17" sqref="B17"/>
    </sheetView>
  </sheetViews>
  <sheetFormatPr defaultColWidth="9.00390625" defaultRowHeight="15.75"/>
  <cols>
    <col min="1" max="1" width="17.75390625" style="14" customWidth="1"/>
    <col min="2" max="4" width="16.125" style="14" customWidth="1"/>
    <col min="5" max="5" width="17.625" style="14" customWidth="1"/>
    <col min="6" max="16384" width="9.00390625" style="14" customWidth="1"/>
  </cols>
  <sheetData>
    <row r="1" spans="1:5" s="42" customFormat="1" ht="22.5" customHeight="1">
      <c r="A1" s="334" t="s">
        <v>0</v>
      </c>
      <c r="B1" s="334"/>
      <c r="C1" s="334"/>
      <c r="D1" s="334"/>
      <c r="E1" s="334"/>
    </row>
    <row r="2" spans="1:5" s="42" customFormat="1" ht="22.5" customHeight="1">
      <c r="A2" s="335" t="s">
        <v>139</v>
      </c>
      <c r="B2" s="335"/>
      <c r="C2" s="335"/>
      <c r="D2" s="335"/>
      <c r="E2" s="335"/>
    </row>
    <row r="3" spans="1:5" s="42" customFormat="1" ht="22.5" customHeight="1">
      <c r="A3" s="355" t="s">
        <v>403</v>
      </c>
      <c r="B3" s="356"/>
      <c r="C3" s="356"/>
      <c r="D3" s="356"/>
      <c r="E3" s="356"/>
    </row>
    <row r="4" spans="1:5" s="42" customFormat="1" ht="18" customHeight="1">
      <c r="A4" s="348" t="s">
        <v>140</v>
      </c>
      <c r="B4" s="348"/>
      <c r="C4" s="348"/>
      <c r="D4" s="348"/>
      <c r="E4" s="348"/>
    </row>
    <row r="5" spans="1:5" s="42" customFormat="1" ht="30" customHeight="1">
      <c r="A5" s="110" t="s">
        <v>141</v>
      </c>
      <c r="B5" s="110" t="s">
        <v>105</v>
      </c>
      <c r="C5" s="110" t="s">
        <v>106</v>
      </c>
      <c r="D5" s="110" t="s">
        <v>37</v>
      </c>
      <c r="E5" s="110" t="s">
        <v>17</v>
      </c>
    </row>
    <row r="6" spans="1:5" ht="25.5" customHeight="1">
      <c r="A6" s="43" t="s">
        <v>142</v>
      </c>
      <c r="B6" s="75">
        <v>20</v>
      </c>
      <c r="C6" s="75">
        <v>18</v>
      </c>
      <c r="D6" s="75">
        <v>-2</v>
      </c>
      <c r="E6" s="71" t="s">
        <v>18</v>
      </c>
    </row>
    <row r="7" spans="1:5" ht="25.5" customHeight="1">
      <c r="A7" s="44" t="s">
        <v>143</v>
      </c>
      <c r="B7" s="76">
        <v>1</v>
      </c>
      <c r="C7" s="76">
        <v>1</v>
      </c>
      <c r="D7" s="76">
        <v>0</v>
      </c>
      <c r="E7" s="72" t="s">
        <v>18</v>
      </c>
    </row>
    <row r="8" spans="1:5" ht="25.5" customHeight="1">
      <c r="A8" s="53" t="s">
        <v>144</v>
      </c>
      <c r="B8" s="76">
        <v>1</v>
      </c>
      <c r="C8" s="76">
        <v>1</v>
      </c>
      <c r="D8" s="76">
        <v>0</v>
      </c>
      <c r="E8" s="72" t="s">
        <v>18</v>
      </c>
    </row>
    <row r="9" spans="1:5" ht="25.5" customHeight="1">
      <c r="A9" s="44" t="s">
        <v>145</v>
      </c>
      <c r="B9" s="76">
        <v>19</v>
      </c>
      <c r="C9" s="76">
        <v>17</v>
      </c>
      <c r="D9" s="76">
        <v>-2</v>
      </c>
      <c r="E9" s="72" t="s">
        <v>18</v>
      </c>
    </row>
    <row r="10" spans="1:5" ht="25.5" customHeight="1">
      <c r="A10" s="73" t="s">
        <v>146</v>
      </c>
      <c r="B10" s="77">
        <v>20</v>
      </c>
      <c r="C10" s="77">
        <v>18</v>
      </c>
      <c r="D10" s="77">
        <v>-2</v>
      </c>
      <c r="E10" s="74"/>
    </row>
    <row r="11" spans="1:5" s="101" customFormat="1" ht="18" customHeight="1">
      <c r="A11" s="113" t="s">
        <v>184</v>
      </c>
      <c r="B11" s="103"/>
      <c r="C11" s="103"/>
      <c r="D11" s="103"/>
      <c r="E11" s="104"/>
    </row>
    <row r="12" spans="1:5" ht="62.25" customHeight="1">
      <c r="A12" s="460" t="s">
        <v>499</v>
      </c>
      <c r="B12" s="461"/>
      <c r="C12" s="461"/>
      <c r="D12" s="461"/>
      <c r="E12" s="461"/>
    </row>
    <row r="13" ht="15.75">
      <c r="A13" s="13"/>
    </row>
    <row r="14" ht="15.75">
      <c r="A14" s="13"/>
    </row>
    <row r="15" ht="15.75">
      <c r="A15" s="13"/>
    </row>
    <row r="16" ht="15.75">
      <c r="A16" s="13"/>
    </row>
    <row r="17" ht="15.75">
      <c r="A17" s="13"/>
    </row>
    <row r="18" ht="15.75">
      <c r="A18" s="13"/>
    </row>
    <row r="19" ht="15.75">
      <c r="A19" s="13"/>
    </row>
    <row r="20" ht="15.75">
      <c r="A20" s="13"/>
    </row>
    <row r="21" ht="15.75">
      <c r="A21" s="13"/>
    </row>
    <row r="22" ht="15.75">
      <c r="A22" s="13"/>
    </row>
    <row r="23" ht="15.75">
      <c r="A23" s="13"/>
    </row>
    <row r="24" ht="15.75">
      <c r="A24" s="13"/>
    </row>
    <row r="25" ht="15.75">
      <c r="A25" s="13"/>
    </row>
    <row r="26" ht="15.75">
      <c r="A26" s="13"/>
    </row>
    <row r="27" ht="15.75">
      <c r="A27" s="13"/>
    </row>
    <row r="28" ht="15.75">
      <c r="A28" s="13"/>
    </row>
    <row r="29" ht="15.75">
      <c r="A29" s="13"/>
    </row>
    <row r="30" ht="15.75">
      <c r="A30" s="13"/>
    </row>
    <row r="31" ht="15.75">
      <c r="A31" s="13"/>
    </row>
    <row r="32" ht="15.75">
      <c r="A32" s="13"/>
    </row>
    <row r="33" ht="15.75">
      <c r="A33" s="13"/>
    </row>
    <row r="34" ht="15.75">
      <c r="A34" s="13"/>
    </row>
    <row r="35" ht="15.75">
      <c r="A35" s="13"/>
    </row>
    <row r="36" ht="15.75">
      <c r="A36" s="13"/>
    </row>
    <row r="37" ht="15.75">
      <c r="A37" s="13"/>
    </row>
    <row r="38" ht="15.75">
      <c r="A38" s="13"/>
    </row>
    <row r="39" ht="15.75">
      <c r="A39" s="13"/>
    </row>
    <row r="40" ht="15.75">
      <c r="A40" s="13"/>
    </row>
    <row r="41" ht="15.75">
      <c r="A41" s="13"/>
    </row>
    <row r="42" ht="15.75">
      <c r="A42" s="13"/>
    </row>
    <row r="43" ht="15.75">
      <c r="A43" s="13"/>
    </row>
    <row r="44" ht="15.75">
      <c r="A44" s="13"/>
    </row>
    <row r="45" ht="15.75">
      <c r="A45" s="13"/>
    </row>
    <row r="46" ht="15.75">
      <c r="A46" s="13"/>
    </row>
    <row r="47" ht="15.75">
      <c r="A47" s="13"/>
    </row>
    <row r="48" ht="15.75">
      <c r="A48" s="13"/>
    </row>
    <row r="49" ht="15.75">
      <c r="A49" s="13"/>
    </row>
    <row r="50" ht="15.75">
      <c r="A50" s="13"/>
    </row>
    <row r="51" ht="15.75">
      <c r="A51" s="13"/>
    </row>
    <row r="52" ht="15.75">
      <c r="A52" s="13"/>
    </row>
    <row r="53" ht="15.75">
      <c r="A53" s="13"/>
    </row>
    <row r="54" ht="15.75">
      <c r="A54" s="13"/>
    </row>
    <row r="55" ht="15.75">
      <c r="A55" s="13"/>
    </row>
    <row r="56" ht="15.75">
      <c r="A56" s="13"/>
    </row>
    <row r="57" ht="15.75">
      <c r="A57" s="13"/>
    </row>
    <row r="58" ht="15.75">
      <c r="A58" s="13"/>
    </row>
    <row r="59" ht="15.75">
      <c r="A59" s="13"/>
    </row>
    <row r="60" ht="15.75">
      <c r="A60" s="13"/>
    </row>
    <row r="61" ht="15.75">
      <c r="A61" s="13"/>
    </row>
    <row r="62" ht="15.75">
      <c r="A62" s="13"/>
    </row>
    <row r="63" ht="15.75">
      <c r="A63" s="13"/>
    </row>
    <row r="64" ht="15.75">
      <c r="A64" s="13"/>
    </row>
    <row r="65" ht="15.75">
      <c r="A65" s="13"/>
    </row>
    <row r="66" ht="15.75">
      <c r="A66" s="13"/>
    </row>
    <row r="67" ht="15.75">
      <c r="A67" s="13"/>
    </row>
    <row r="68" ht="15.75">
      <c r="A68" s="13"/>
    </row>
    <row r="69" ht="15.75">
      <c r="A69" s="13"/>
    </row>
    <row r="70" ht="15.75">
      <c r="A70" s="13"/>
    </row>
    <row r="71" ht="15.75">
      <c r="A71" s="13"/>
    </row>
    <row r="72" ht="15.75">
      <c r="A72" s="13"/>
    </row>
    <row r="73" ht="15.75">
      <c r="A73" s="13"/>
    </row>
    <row r="74" ht="15.75">
      <c r="A74" s="13"/>
    </row>
    <row r="75" ht="15.75">
      <c r="A75" s="13"/>
    </row>
    <row r="76" ht="15.75">
      <c r="A76" s="13"/>
    </row>
    <row r="77" ht="15.75">
      <c r="A77" s="13"/>
    </row>
    <row r="78" ht="15.75">
      <c r="A78" s="13"/>
    </row>
    <row r="79" ht="15.75">
      <c r="A79" s="13"/>
    </row>
    <row r="80" ht="15.75">
      <c r="A80" s="13"/>
    </row>
    <row r="81" ht="15.75">
      <c r="A81" s="13"/>
    </row>
    <row r="82" ht="15.75">
      <c r="A82" s="13"/>
    </row>
    <row r="83" ht="15.75">
      <c r="A83" s="13"/>
    </row>
    <row r="84" ht="15.75">
      <c r="A84" s="13"/>
    </row>
    <row r="85" ht="15.75">
      <c r="A85" s="13"/>
    </row>
    <row r="86" ht="15.75">
      <c r="A86" s="13"/>
    </row>
    <row r="87" ht="15.75">
      <c r="A87" s="13"/>
    </row>
    <row r="88" ht="15.75">
      <c r="A88" s="13"/>
    </row>
    <row r="89" ht="15.75">
      <c r="A89" s="13"/>
    </row>
    <row r="90" ht="15.75">
      <c r="A90" s="13"/>
    </row>
    <row r="91" ht="15.75">
      <c r="A91" s="13"/>
    </row>
    <row r="92" ht="15.75">
      <c r="A92" s="13"/>
    </row>
    <row r="93" ht="15.75">
      <c r="A93" s="13"/>
    </row>
    <row r="94" ht="15.75">
      <c r="A94" s="13"/>
    </row>
    <row r="95" ht="15.75">
      <c r="A95" s="13"/>
    </row>
    <row r="96" ht="15.75">
      <c r="A96" s="13"/>
    </row>
    <row r="97" ht="15.75">
      <c r="A97" s="13"/>
    </row>
    <row r="98" ht="15.75">
      <c r="A98" s="13"/>
    </row>
    <row r="99" ht="15.75">
      <c r="A99" s="13"/>
    </row>
    <row r="100" ht="15.75">
      <c r="A100" s="13"/>
    </row>
    <row r="101" ht="15.75">
      <c r="A101" s="13"/>
    </row>
    <row r="102" ht="15.75">
      <c r="A102" s="13"/>
    </row>
    <row r="103" ht="15.75">
      <c r="A103" s="13"/>
    </row>
    <row r="104" ht="15.75">
      <c r="A104" s="13"/>
    </row>
    <row r="105" ht="15.75">
      <c r="A105" s="13"/>
    </row>
    <row r="106" ht="15.75">
      <c r="A106" s="13"/>
    </row>
    <row r="107" ht="15.75">
      <c r="A107" s="13"/>
    </row>
    <row r="108" ht="15.75">
      <c r="A108" s="13"/>
    </row>
    <row r="109" ht="15.75">
      <c r="A109" s="13"/>
    </row>
    <row r="110" ht="15.75">
      <c r="A110" s="13"/>
    </row>
    <row r="111" ht="15.75">
      <c r="A111" s="13"/>
    </row>
    <row r="112" ht="15.75">
      <c r="A112" s="13"/>
    </row>
    <row r="113" ht="15.75">
      <c r="A113" s="13"/>
    </row>
    <row r="114" ht="15.75">
      <c r="A114" s="13"/>
    </row>
    <row r="115" ht="15.75">
      <c r="A115" s="13"/>
    </row>
    <row r="116" ht="15.75">
      <c r="A116" s="13"/>
    </row>
    <row r="117" ht="15.75">
      <c r="A117" s="13"/>
    </row>
    <row r="118" ht="15.75">
      <c r="A118" s="13"/>
    </row>
    <row r="119" ht="15.75">
      <c r="A119" s="13"/>
    </row>
    <row r="120" ht="15.75">
      <c r="A120" s="13"/>
    </row>
    <row r="121" ht="15.75">
      <c r="A121" s="13"/>
    </row>
    <row r="122" ht="15.75">
      <c r="A122" s="13"/>
    </row>
    <row r="123" ht="15.75">
      <c r="A123" s="13"/>
    </row>
    <row r="124" ht="15.75">
      <c r="A124" s="13"/>
    </row>
    <row r="125" ht="15.75">
      <c r="A125" s="13"/>
    </row>
    <row r="126" ht="15.75">
      <c r="A126" s="13"/>
    </row>
    <row r="127" ht="15.75">
      <c r="A127" s="13"/>
    </row>
    <row r="128" ht="15.75">
      <c r="A128" s="13"/>
    </row>
    <row r="129" ht="15.75">
      <c r="A129" s="13"/>
    </row>
    <row r="130" ht="15.75">
      <c r="A130" s="13"/>
    </row>
    <row r="131" ht="15.75">
      <c r="A131" s="13"/>
    </row>
    <row r="132" ht="15.75">
      <c r="A132" s="13"/>
    </row>
    <row r="133" ht="15.75">
      <c r="A133" s="13"/>
    </row>
    <row r="134" ht="15.75">
      <c r="A134" s="13"/>
    </row>
    <row r="135" ht="15.75">
      <c r="A135" s="13"/>
    </row>
    <row r="136" ht="15.75">
      <c r="A136" s="13"/>
    </row>
    <row r="137" ht="15.75">
      <c r="A137" s="13"/>
    </row>
    <row r="138" ht="15.75">
      <c r="A138" s="13"/>
    </row>
    <row r="139" ht="15.75">
      <c r="A139" s="13"/>
    </row>
    <row r="140" ht="15.75">
      <c r="A140" s="13"/>
    </row>
    <row r="141" ht="15.75">
      <c r="A141" s="13"/>
    </row>
    <row r="142" ht="15.75">
      <c r="A142" s="13"/>
    </row>
    <row r="143" ht="15.75">
      <c r="A143" s="13"/>
    </row>
    <row r="144" ht="15.75">
      <c r="A144" s="13"/>
    </row>
    <row r="145" ht="15.75">
      <c r="A145" s="13"/>
    </row>
    <row r="146" ht="15.75">
      <c r="A146" s="13"/>
    </row>
    <row r="147" ht="15.75">
      <c r="A147" s="13"/>
    </row>
    <row r="148" ht="15.75">
      <c r="A148" s="13"/>
    </row>
    <row r="149" ht="15.75">
      <c r="A149" s="13"/>
    </row>
    <row r="150" ht="15.75">
      <c r="A150" s="13"/>
    </row>
    <row r="151" ht="15.75">
      <c r="A151" s="13"/>
    </row>
    <row r="152" ht="15.75">
      <c r="A152" s="13"/>
    </row>
    <row r="153" ht="15.75">
      <c r="A153" s="13"/>
    </row>
    <row r="154" ht="15.75">
      <c r="A154" s="13"/>
    </row>
    <row r="155" ht="15.75">
      <c r="A155" s="13"/>
    </row>
    <row r="156" ht="15.75">
      <c r="A156" s="13"/>
    </row>
    <row r="157" ht="15.75">
      <c r="A157" s="13"/>
    </row>
    <row r="158" ht="15.75">
      <c r="A158" s="13"/>
    </row>
    <row r="159" ht="15.75">
      <c r="A159" s="13"/>
    </row>
    <row r="160" ht="15.75">
      <c r="A160" s="13"/>
    </row>
    <row r="161" ht="15.75">
      <c r="A161" s="13"/>
    </row>
    <row r="162" ht="15.75">
      <c r="A162" s="13"/>
    </row>
    <row r="163" ht="15.75">
      <c r="A163" s="13"/>
    </row>
    <row r="164" ht="15.75">
      <c r="A164" s="13"/>
    </row>
    <row r="165" ht="15.75">
      <c r="A165" s="13"/>
    </row>
    <row r="166" ht="15.75">
      <c r="A166" s="13"/>
    </row>
    <row r="167" ht="15.75">
      <c r="A167" s="13"/>
    </row>
    <row r="168" ht="15.75">
      <c r="A168" s="13"/>
    </row>
    <row r="169" ht="15.75">
      <c r="A169" s="13"/>
    </row>
    <row r="170" ht="15.75">
      <c r="A170" s="13"/>
    </row>
    <row r="171" ht="15.75">
      <c r="A171" s="13"/>
    </row>
    <row r="172" ht="15.75">
      <c r="A172" s="13"/>
    </row>
    <row r="173" ht="15.75">
      <c r="A173" s="13"/>
    </row>
    <row r="174" ht="15.75">
      <c r="A174" s="13"/>
    </row>
    <row r="175" ht="15.75">
      <c r="A175" s="13"/>
    </row>
    <row r="176" ht="15.75">
      <c r="A176" s="13"/>
    </row>
    <row r="177" ht="15.75">
      <c r="A177" s="13"/>
    </row>
    <row r="178" ht="15.75">
      <c r="A178" s="13"/>
    </row>
    <row r="179" ht="15.75">
      <c r="A179" s="13"/>
    </row>
    <row r="180" ht="15.75">
      <c r="A180" s="13"/>
    </row>
    <row r="181" ht="15.75">
      <c r="A181" s="13"/>
    </row>
    <row r="182" ht="15.75">
      <c r="A182" s="13"/>
    </row>
    <row r="183" ht="15.75">
      <c r="A183" s="13"/>
    </row>
    <row r="184" ht="15.75">
      <c r="A184" s="13"/>
    </row>
    <row r="185" ht="15.75">
      <c r="A185" s="13"/>
    </row>
    <row r="186" ht="15.75">
      <c r="A186" s="13"/>
    </row>
    <row r="187" ht="15.75">
      <c r="A187" s="13"/>
    </row>
    <row r="188" ht="15.75">
      <c r="A188" s="13"/>
    </row>
    <row r="189" ht="15.75">
      <c r="A189" s="13"/>
    </row>
    <row r="190" ht="15.75">
      <c r="A190" s="13"/>
    </row>
    <row r="191" ht="15.75">
      <c r="A191" s="13"/>
    </row>
    <row r="192" ht="15.75">
      <c r="A192" s="13"/>
    </row>
    <row r="193" ht="15.75">
      <c r="A193" s="13"/>
    </row>
    <row r="194" ht="15.75">
      <c r="A194" s="13"/>
    </row>
    <row r="195" ht="15.75">
      <c r="A195" s="13"/>
    </row>
    <row r="196" ht="15.75">
      <c r="A196" s="13"/>
    </row>
    <row r="197" ht="15.75">
      <c r="A197" s="13"/>
    </row>
    <row r="198" ht="15.75">
      <c r="A198" s="13"/>
    </row>
    <row r="199" ht="15.75">
      <c r="A199" s="13"/>
    </row>
    <row r="200" ht="15.75">
      <c r="A200" s="13"/>
    </row>
    <row r="201" ht="15.75">
      <c r="A201" s="13"/>
    </row>
    <row r="202" ht="15.75">
      <c r="A202" s="13"/>
    </row>
    <row r="203" ht="15.75">
      <c r="A203" s="13"/>
    </row>
    <row r="204" ht="15.75">
      <c r="A204" s="13"/>
    </row>
    <row r="205" ht="15.75">
      <c r="A205" s="13"/>
    </row>
    <row r="206" ht="15.75">
      <c r="A206" s="13"/>
    </row>
    <row r="207" ht="15.75">
      <c r="A207" s="13"/>
    </row>
    <row r="208" ht="15.75">
      <c r="A208" s="13"/>
    </row>
    <row r="209" ht="15.75">
      <c r="A209" s="13"/>
    </row>
    <row r="210" ht="15.75">
      <c r="A210" s="13"/>
    </row>
    <row r="211" ht="15.75">
      <c r="A211" s="13"/>
    </row>
    <row r="212" ht="15.75">
      <c r="A212" s="13"/>
    </row>
    <row r="213" ht="15.75">
      <c r="A213" s="13"/>
    </row>
    <row r="214" ht="15.75">
      <c r="A214" s="13"/>
    </row>
    <row r="215" ht="15.75">
      <c r="A215" s="13"/>
    </row>
    <row r="216" ht="15.75">
      <c r="A216" s="13"/>
    </row>
    <row r="217" ht="15.75">
      <c r="A217" s="13"/>
    </row>
    <row r="218" ht="15.75">
      <c r="A218" s="13"/>
    </row>
    <row r="219" ht="15.75">
      <c r="A219" s="13"/>
    </row>
    <row r="220" ht="15.75">
      <c r="A220" s="13"/>
    </row>
    <row r="221" ht="15.75">
      <c r="A221" s="13"/>
    </row>
    <row r="222" ht="15.75">
      <c r="A222" s="13"/>
    </row>
    <row r="223" ht="15.75">
      <c r="A223" s="13"/>
    </row>
    <row r="224" ht="15.75">
      <c r="A224" s="13"/>
    </row>
    <row r="225" ht="15.75">
      <c r="A225" s="13"/>
    </row>
    <row r="226" ht="15.75">
      <c r="A226" s="13"/>
    </row>
    <row r="227" ht="15.75">
      <c r="A227" s="13"/>
    </row>
    <row r="228" ht="15.75">
      <c r="A228" s="13"/>
    </row>
    <row r="229" ht="15.75">
      <c r="A229" s="13"/>
    </row>
    <row r="230" ht="15.75">
      <c r="A230" s="13"/>
    </row>
    <row r="231" ht="15.75">
      <c r="A231" s="13"/>
    </row>
    <row r="232" ht="15.75">
      <c r="A232" s="13"/>
    </row>
    <row r="233" ht="15.75">
      <c r="A233" s="13"/>
    </row>
    <row r="234" ht="15.75">
      <c r="A234" s="13"/>
    </row>
    <row r="235" ht="15.75">
      <c r="A235" s="13"/>
    </row>
    <row r="236" ht="15.75">
      <c r="A236" s="13"/>
    </row>
    <row r="237" ht="15.75">
      <c r="A237" s="13"/>
    </row>
    <row r="238" ht="15.75">
      <c r="A238" s="13"/>
    </row>
    <row r="239" ht="15.75">
      <c r="A239" s="13"/>
    </row>
    <row r="240" ht="15.75">
      <c r="A240" s="13"/>
    </row>
    <row r="241" ht="15.75">
      <c r="A241" s="13"/>
    </row>
    <row r="242" ht="15.75">
      <c r="A242" s="13"/>
    </row>
    <row r="243" ht="15.75">
      <c r="A243" s="13"/>
    </row>
    <row r="244" ht="15.75">
      <c r="A244" s="13"/>
    </row>
    <row r="245" ht="15.75">
      <c r="A245" s="13"/>
    </row>
    <row r="246" ht="15.75">
      <c r="A246" s="13"/>
    </row>
    <row r="247" ht="15.75">
      <c r="A247" s="13"/>
    </row>
    <row r="248" ht="15.75">
      <c r="A248" s="13"/>
    </row>
    <row r="249" ht="15.75">
      <c r="A249" s="13"/>
    </row>
    <row r="250" ht="15.75">
      <c r="A250" s="13"/>
    </row>
    <row r="251" ht="15.75">
      <c r="A251" s="13"/>
    </row>
    <row r="252" ht="15.75">
      <c r="A252" s="13"/>
    </row>
  </sheetData>
  <sheetProtection/>
  <mergeCells count="5">
    <mergeCell ref="A1:E1"/>
    <mergeCell ref="A2:E2"/>
    <mergeCell ref="A3:E3"/>
    <mergeCell ref="A4:E4"/>
    <mergeCell ref="A12:E12"/>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Roman,標準"3-37</oddFooter>
  </headerFooter>
</worksheet>
</file>

<file path=xl/worksheets/sheet32.xml><?xml version="1.0" encoding="utf-8"?>
<worksheet xmlns="http://schemas.openxmlformats.org/spreadsheetml/2006/main" xmlns:r="http://schemas.openxmlformats.org/officeDocument/2006/relationships">
  <dimension ref="A1:Z68"/>
  <sheetViews>
    <sheetView view="pageBreakPreview" zoomScaleSheetLayoutView="100" zoomScalePageLayoutView="0" workbookViewId="0" topLeftCell="A1">
      <selection activeCell="A11" sqref="A11:M11"/>
    </sheetView>
  </sheetViews>
  <sheetFormatPr defaultColWidth="9.00390625" defaultRowHeight="15.75"/>
  <cols>
    <col min="1" max="1" width="11.375" style="14" customWidth="1"/>
    <col min="2" max="3" width="12.50390625" style="14" bestFit="1" customWidth="1"/>
    <col min="4" max="4" width="11.375" style="14" bestFit="1" customWidth="1"/>
    <col min="5" max="5" width="5.875" style="14" bestFit="1" customWidth="1"/>
    <col min="6" max="7" width="11.375" style="14" bestFit="1" customWidth="1"/>
    <col min="8" max="8" width="6.00390625" style="14" bestFit="1" customWidth="1"/>
    <col min="9" max="9" width="12.50390625" style="14" bestFit="1" customWidth="1"/>
    <col min="10" max="10" width="6.00390625" style="14" bestFit="1" customWidth="1"/>
    <col min="11" max="11" width="14.375" style="14" bestFit="1" customWidth="1"/>
    <col min="12" max="12" width="10.50390625" style="14" bestFit="1" customWidth="1"/>
    <col min="13" max="13" width="14.375" style="14" bestFit="1" customWidth="1"/>
    <col min="14" max="14" width="11.00390625" style="14" bestFit="1" customWidth="1"/>
    <col min="15" max="16" width="12.50390625" style="14" bestFit="1" customWidth="1"/>
    <col min="17" max="17" width="10.50390625" style="14" bestFit="1" customWidth="1"/>
    <col min="18" max="18" width="5.875" style="14" bestFit="1" customWidth="1"/>
    <col min="19" max="20" width="11.375" style="14" bestFit="1" customWidth="1"/>
    <col min="21" max="21" width="6.00390625" style="14" bestFit="1" customWidth="1"/>
    <col min="22" max="22" width="11.375" style="14" bestFit="1" customWidth="1"/>
    <col min="23" max="23" width="6.00390625" style="14" bestFit="1" customWidth="1"/>
    <col min="24" max="24" width="14.375" style="14" bestFit="1" customWidth="1"/>
    <col min="25" max="25" width="10.50390625" style="14" bestFit="1" customWidth="1"/>
    <col min="26" max="26" width="14.375" style="14" bestFit="1" customWidth="1"/>
    <col min="27" max="16384" width="9.00390625" style="14" customWidth="1"/>
  </cols>
  <sheetData>
    <row r="1" spans="1:26" ht="24.75" customHeight="1">
      <c r="A1" s="473" t="s">
        <v>171</v>
      </c>
      <c r="B1" s="473"/>
      <c r="C1" s="473"/>
      <c r="D1" s="473"/>
      <c r="E1" s="473"/>
      <c r="F1" s="473"/>
      <c r="G1" s="473"/>
      <c r="H1" s="473"/>
      <c r="I1" s="473"/>
      <c r="J1" s="473"/>
      <c r="K1" s="473"/>
      <c r="L1" s="473"/>
      <c r="M1" s="473"/>
      <c r="N1" s="470" t="s">
        <v>172</v>
      </c>
      <c r="O1" s="470"/>
      <c r="P1" s="470"/>
      <c r="Q1" s="470"/>
      <c r="R1" s="470"/>
      <c r="S1" s="470"/>
      <c r="T1" s="471"/>
      <c r="U1" s="471"/>
      <c r="V1" s="471"/>
      <c r="W1" s="471"/>
      <c r="X1" s="471"/>
      <c r="Y1" s="471"/>
      <c r="Z1" s="471"/>
    </row>
    <row r="2" spans="1:26" ht="21" customHeight="1">
      <c r="A2" s="369" t="s">
        <v>173</v>
      </c>
      <c r="B2" s="369"/>
      <c r="C2" s="369"/>
      <c r="D2" s="369"/>
      <c r="E2" s="369"/>
      <c r="F2" s="369"/>
      <c r="G2" s="369"/>
      <c r="H2" s="369"/>
      <c r="I2" s="369"/>
      <c r="J2" s="369"/>
      <c r="K2" s="369"/>
      <c r="L2" s="369"/>
      <c r="M2" s="369"/>
      <c r="N2" s="472" t="s">
        <v>174</v>
      </c>
      <c r="O2" s="472"/>
      <c r="P2" s="472"/>
      <c r="Q2" s="472"/>
      <c r="R2" s="472"/>
      <c r="S2" s="472"/>
      <c r="T2" s="472"/>
      <c r="U2" s="472"/>
      <c r="V2" s="472"/>
      <c r="W2" s="472"/>
      <c r="X2" s="472"/>
      <c r="Y2" s="472"/>
      <c r="Z2" s="472"/>
    </row>
    <row r="3" spans="1:26" s="78" customFormat="1" ht="24" customHeight="1">
      <c r="A3" s="469" t="s">
        <v>375</v>
      </c>
      <c r="B3" s="469"/>
      <c r="C3" s="469"/>
      <c r="D3" s="469"/>
      <c r="E3" s="469"/>
      <c r="F3" s="469"/>
      <c r="G3" s="469"/>
      <c r="H3" s="469"/>
      <c r="I3" s="469"/>
      <c r="J3" s="469"/>
      <c r="K3" s="469"/>
      <c r="L3" s="469"/>
      <c r="M3" s="469"/>
      <c r="N3" s="467" t="s">
        <v>442</v>
      </c>
      <c r="O3" s="468"/>
      <c r="P3" s="468"/>
      <c r="Q3" s="468"/>
      <c r="R3" s="468"/>
      <c r="S3" s="468"/>
      <c r="T3" s="467"/>
      <c r="U3" s="468"/>
      <c r="V3" s="468"/>
      <c r="W3" s="468"/>
      <c r="X3" s="468"/>
      <c r="Y3" s="468"/>
      <c r="Z3" s="468"/>
    </row>
    <row r="4" spans="1:26" s="42" customFormat="1" ht="18" customHeight="1">
      <c r="A4" s="441"/>
      <c r="B4" s="441"/>
      <c r="C4" s="441"/>
      <c r="D4" s="441"/>
      <c r="E4" s="441"/>
      <c r="F4" s="441"/>
      <c r="G4" s="441"/>
      <c r="H4" s="441"/>
      <c r="I4" s="441"/>
      <c r="J4" s="441"/>
      <c r="K4" s="441"/>
      <c r="L4" s="441"/>
      <c r="M4" s="441"/>
      <c r="N4" s="441" t="s">
        <v>250</v>
      </c>
      <c r="O4" s="441"/>
      <c r="P4" s="441"/>
      <c r="Q4" s="441"/>
      <c r="R4" s="441"/>
      <c r="S4" s="441"/>
      <c r="T4" s="441"/>
      <c r="U4" s="441"/>
      <c r="V4" s="441"/>
      <c r="W4" s="441"/>
      <c r="X4" s="441"/>
      <c r="Y4" s="441"/>
      <c r="Z4" s="441"/>
    </row>
    <row r="5" spans="1:26" s="79" customFormat="1" ht="45.75" customHeight="1">
      <c r="A5" s="329" t="s">
        <v>376</v>
      </c>
      <c r="B5" s="430" t="s">
        <v>377</v>
      </c>
      <c r="C5" s="466"/>
      <c r="D5" s="466"/>
      <c r="E5" s="466"/>
      <c r="F5" s="466"/>
      <c r="G5" s="466"/>
      <c r="H5" s="466"/>
      <c r="I5" s="466"/>
      <c r="J5" s="466"/>
      <c r="K5" s="466"/>
      <c r="L5" s="466"/>
      <c r="M5" s="431"/>
      <c r="N5" s="329" t="s">
        <v>376</v>
      </c>
      <c r="O5" s="430" t="s">
        <v>378</v>
      </c>
      <c r="P5" s="466"/>
      <c r="Q5" s="466"/>
      <c r="R5" s="466"/>
      <c r="S5" s="466"/>
      <c r="T5" s="466"/>
      <c r="U5" s="466"/>
      <c r="V5" s="466"/>
      <c r="W5" s="466"/>
      <c r="X5" s="466"/>
      <c r="Y5" s="466"/>
      <c r="Z5" s="431"/>
    </row>
    <row r="6" spans="1:26" s="79" customFormat="1" ht="45.75" customHeight="1">
      <c r="A6" s="465"/>
      <c r="B6" s="170" t="s">
        <v>379</v>
      </c>
      <c r="C6" s="170" t="s">
        <v>380</v>
      </c>
      <c r="D6" s="170" t="s">
        <v>381</v>
      </c>
      <c r="E6" s="170" t="s">
        <v>382</v>
      </c>
      <c r="F6" s="164" t="s">
        <v>383</v>
      </c>
      <c r="G6" s="164" t="s">
        <v>384</v>
      </c>
      <c r="H6" s="164" t="s">
        <v>385</v>
      </c>
      <c r="I6" s="164" t="s">
        <v>386</v>
      </c>
      <c r="J6" s="164" t="s">
        <v>387</v>
      </c>
      <c r="K6" s="164" t="s">
        <v>388</v>
      </c>
      <c r="L6" s="164" t="s">
        <v>389</v>
      </c>
      <c r="M6" s="170" t="s">
        <v>390</v>
      </c>
      <c r="N6" s="465"/>
      <c r="O6" s="170" t="s">
        <v>379</v>
      </c>
      <c r="P6" s="170" t="s">
        <v>380</v>
      </c>
      <c r="Q6" s="170" t="s">
        <v>381</v>
      </c>
      <c r="R6" s="170" t="s">
        <v>382</v>
      </c>
      <c r="S6" s="164" t="s">
        <v>383</v>
      </c>
      <c r="T6" s="164" t="s">
        <v>391</v>
      </c>
      <c r="U6" s="164" t="s">
        <v>385</v>
      </c>
      <c r="V6" s="164" t="s">
        <v>386</v>
      </c>
      <c r="W6" s="164" t="s">
        <v>387</v>
      </c>
      <c r="X6" s="164" t="s">
        <v>388</v>
      </c>
      <c r="Y6" s="164" t="s">
        <v>389</v>
      </c>
      <c r="Z6" s="170" t="s">
        <v>390</v>
      </c>
    </row>
    <row r="7" spans="1:26" s="80" customFormat="1" ht="53.25" customHeight="1">
      <c r="A7" s="38" t="s">
        <v>392</v>
      </c>
      <c r="B7" s="123">
        <f>B8</f>
        <v>504000</v>
      </c>
      <c r="C7" s="123">
        <f aca="true" t="shared" si="0" ref="C7:M7">C8</f>
        <v>779000</v>
      </c>
      <c r="D7" s="123">
        <f t="shared" si="0"/>
        <v>16000</v>
      </c>
      <c r="E7" s="123">
        <f t="shared" si="0"/>
        <v>0</v>
      </c>
      <c r="F7" s="123">
        <f t="shared" si="0"/>
        <v>97000</v>
      </c>
      <c r="G7" s="123">
        <f t="shared" si="0"/>
        <v>46000</v>
      </c>
      <c r="H7" s="123">
        <f t="shared" si="0"/>
        <v>0</v>
      </c>
      <c r="I7" s="123">
        <f t="shared" si="0"/>
        <v>109000</v>
      </c>
      <c r="J7" s="123">
        <f t="shared" si="0"/>
        <v>0</v>
      </c>
      <c r="K7" s="123">
        <f t="shared" si="0"/>
        <v>1551000</v>
      </c>
      <c r="L7" s="123">
        <f t="shared" si="0"/>
        <v>0</v>
      </c>
      <c r="M7" s="123">
        <f t="shared" si="0"/>
        <v>1551000</v>
      </c>
      <c r="N7" s="38" t="s">
        <v>392</v>
      </c>
      <c r="O7" s="39">
        <f>O8</f>
        <v>143500</v>
      </c>
      <c r="P7" s="39">
        <f aca="true" t="shared" si="1" ref="P7:Z7">P8</f>
        <v>778128</v>
      </c>
      <c r="Q7" s="39">
        <f t="shared" si="1"/>
        <v>4320</v>
      </c>
      <c r="R7" s="39">
        <f t="shared" si="1"/>
        <v>0</v>
      </c>
      <c r="S7" s="39">
        <f t="shared" si="1"/>
        <v>97266</v>
      </c>
      <c r="T7" s="39">
        <f t="shared" si="1"/>
        <v>52694</v>
      </c>
      <c r="U7" s="39">
        <f t="shared" si="1"/>
        <v>0</v>
      </c>
      <c r="V7" s="39">
        <f t="shared" si="1"/>
        <v>117924</v>
      </c>
      <c r="W7" s="39">
        <f t="shared" si="1"/>
        <v>0</v>
      </c>
      <c r="X7" s="39">
        <f t="shared" si="1"/>
        <v>1193832</v>
      </c>
      <c r="Y7" s="39">
        <f t="shared" si="1"/>
        <v>0</v>
      </c>
      <c r="Z7" s="39">
        <f t="shared" si="1"/>
        <v>1193832</v>
      </c>
    </row>
    <row r="8" spans="1:26" s="80" customFormat="1" ht="53.25" customHeight="1">
      <c r="A8" s="134" t="s">
        <v>393</v>
      </c>
      <c r="B8" s="260">
        <v>504000</v>
      </c>
      <c r="C8" s="260">
        <v>779000</v>
      </c>
      <c r="D8" s="260">
        <v>16000</v>
      </c>
      <c r="E8" s="260"/>
      <c r="F8" s="261">
        <v>97000</v>
      </c>
      <c r="G8" s="262">
        <v>46000</v>
      </c>
      <c r="H8" s="260"/>
      <c r="I8" s="263">
        <v>109000</v>
      </c>
      <c r="J8" s="263"/>
      <c r="K8" s="125">
        <f>SUM(B8:J8)</f>
        <v>1551000</v>
      </c>
      <c r="L8" s="264"/>
      <c r="M8" s="264">
        <f>SUM(K8:L8)</f>
        <v>1551000</v>
      </c>
      <c r="N8" s="134" t="s">
        <v>393</v>
      </c>
      <c r="O8" s="262">
        <v>143500</v>
      </c>
      <c r="P8" s="263">
        <v>778128</v>
      </c>
      <c r="Q8" s="263">
        <v>4320</v>
      </c>
      <c r="R8" s="263"/>
      <c r="S8" s="265">
        <v>97266</v>
      </c>
      <c r="T8" s="262">
        <v>52694</v>
      </c>
      <c r="U8" s="263"/>
      <c r="V8" s="263">
        <v>117924</v>
      </c>
      <c r="W8" s="263"/>
      <c r="X8" s="263">
        <f>SUM(O8:W8)</f>
        <v>1193832</v>
      </c>
      <c r="Y8" s="259"/>
      <c r="Z8" s="125">
        <f>SUM(X8:Y8)</f>
        <v>1193832</v>
      </c>
    </row>
    <row r="9" spans="1:26" s="80" customFormat="1" ht="57.75" customHeight="1">
      <c r="A9" s="171" t="s">
        <v>394</v>
      </c>
      <c r="B9" s="126">
        <f>B8</f>
        <v>504000</v>
      </c>
      <c r="C9" s="126">
        <f aca="true" t="shared" si="2" ref="C9:M9">C8</f>
        <v>779000</v>
      </c>
      <c r="D9" s="126">
        <f t="shared" si="2"/>
        <v>16000</v>
      </c>
      <c r="E9" s="126">
        <f t="shared" si="2"/>
        <v>0</v>
      </c>
      <c r="F9" s="126">
        <f t="shared" si="2"/>
        <v>97000</v>
      </c>
      <c r="G9" s="126">
        <f t="shared" si="2"/>
        <v>46000</v>
      </c>
      <c r="H9" s="126">
        <f t="shared" si="2"/>
        <v>0</v>
      </c>
      <c r="I9" s="126">
        <f t="shared" si="2"/>
        <v>109000</v>
      </c>
      <c r="J9" s="126">
        <f t="shared" si="2"/>
        <v>0</v>
      </c>
      <c r="K9" s="126">
        <f t="shared" si="2"/>
        <v>1551000</v>
      </c>
      <c r="L9" s="126">
        <f t="shared" si="2"/>
        <v>0</v>
      </c>
      <c r="M9" s="126">
        <f t="shared" si="2"/>
        <v>1551000</v>
      </c>
      <c r="N9" s="171" t="s">
        <v>394</v>
      </c>
      <c r="O9" s="127">
        <f>O8</f>
        <v>143500</v>
      </c>
      <c r="P9" s="127">
        <f aca="true" t="shared" si="3" ref="P9:Z9">P8</f>
        <v>778128</v>
      </c>
      <c r="Q9" s="127">
        <f t="shared" si="3"/>
        <v>4320</v>
      </c>
      <c r="R9" s="127">
        <f t="shared" si="3"/>
        <v>0</v>
      </c>
      <c r="S9" s="127">
        <f t="shared" si="3"/>
        <v>97266</v>
      </c>
      <c r="T9" s="127">
        <f t="shared" si="3"/>
        <v>52694</v>
      </c>
      <c r="U9" s="127">
        <f t="shared" si="3"/>
        <v>0</v>
      </c>
      <c r="V9" s="127">
        <f t="shared" si="3"/>
        <v>117924</v>
      </c>
      <c r="W9" s="127">
        <f t="shared" si="3"/>
        <v>0</v>
      </c>
      <c r="X9" s="127">
        <f t="shared" si="3"/>
        <v>1193832</v>
      </c>
      <c r="Y9" s="127"/>
      <c r="Z9" s="127">
        <f t="shared" si="3"/>
        <v>1193832</v>
      </c>
    </row>
    <row r="10" spans="1:26" ht="19.5" customHeight="1">
      <c r="A10" s="333" t="s">
        <v>395</v>
      </c>
      <c r="B10" s="333"/>
      <c r="C10" s="333"/>
      <c r="D10" s="333"/>
      <c r="E10" s="333"/>
      <c r="F10" s="333"/>
      <c r="G10" s="333"/>
      <c r="H10" s="333"/>
      <c r="I10" s="333"/>
      <c r="J10" s="333"/>
      <c r="K10" s="333"/>
      <c r="L10" s="333"/>
      <c r="M10" s="333"/>
      <c r="N10" s="78"/>
      <c r="O10" s="78"/>
      <c r="P10" s="78"/>
      <c r="Q10" s="78"/>
      <c r="R10" s="78"/>
      <c r="S10" s="78"/>
      <c r="T10" s="78"/>
      <c r="U10" s="78"/>
      <c r="V10" s="78"/>
      <c r="W10" s="78"/>
      <c r="X10" s="78"/>
      <c r="Y10" s="78"/>
      <c r="Z10" s="78"/>
    </row>
    <row r="11" spans="1:26" ht="79.5" customHeight="1">
      <c r="A11" s="464" t="s">
        <v>518</v>
      </c>
      <c r="B11" s="464"/>
      <c r="C11" s="464"/>
      <c r="D11" s="464"/>
      <c r="E11" s="464"/>
      <c r="F11" s="464"/>
      <c r="G11" s="464"/>
      <c r="H11" s="464"/>
      <c r="I11" s="464"/>
      <c r="J11" s="464"/>
      <c r="K11" s="464"/>
      <c r="L11" s="464"/>
      <c r="M11" s="464"/>
      <c r="N11" s="78"/>
      <c r="O11" s="78"/>
      <c r="P11" s="78"/>
      <c r="Q11" s="78"/>
      <c r="R11" s="78"/>
      <c r="S11" s="78"/>
      <c r="T11" s="78"/>
      <c r="U11" s="78"/>
      <c r="V11" s="78"/>
      <c r="W11" s="78"/>
      <c r="X11" s="78"/>
      <c r="Y11" s="78"/>
      <c r="Z11" s="78"/>
    </row>
    <row r="12" spans="1:26" ht="17.25" customHeight="1">
      <c r="A12" s="463"/>
      <c r="B12" s="463"/>
      <c r="C12" s="463"/>
      <c r="D12" s="463"/>
      <c r="E12" s="463"/>
      <c r="F12" s="463"/>
      <c r="G12" s="463"/>
      <c r="H12" s="463"/>
      <c r="I12" s="463"/>
      <c r="J12" s="463"/>
      <c r="K12" s="463"/>
      <c r="L12" s="463"/>
      <c r="M12" s="463"/>
      <c r="N12" s="78"/>
      <c r="O12" s="78"/>
      <c r="P12" s="78"/>
      <c r="Q12" s="78"/>
      <c r="R12" s="78"/>
      <c r="S12" s="78"/>
      <c r="T12" s="78"/>
      <c r="U12" s="78"/>
      <c r="V12" s="78"/>
      <c r="W12" s="78"/>
      <c r="X12" s="78"/>
      <c r="Y12" s="78"/>
      <c r="Z12" s="78"/>
    </row>
    <row r="13" spans="1:26" ht="15.75">
      <c r="A13" s="462" t="s">
        <v>396</v>
      </c>
      <c r="B13" s="325"/>
      <c r="C13" s="325"/>
      <c r="D13" s="325"/>
      <c r="E13" s="325"/>
      <c r="F13" s="325"/>
      <c r="G13" s="325" t="s">
        <v>18</v>
      </c>
      <c r="H13" s="325"/>
      <c r="I13" s="325"/>
      <c r="J13" s="325"/>
      <c r="K13" s="325"/>
      <c r="L13" s="325"/>
      <c r="M13" s="325"/>
      <c r="N13" s="78"/>
      <c r="O13" s="78"/>
      <c r="P13" s="78"/>
      <c r="Q13" s="78"/>
      <c r="R13" s="78"/>
      <c r="S13" s="78"/>
      <c r="T13" s="78"/>
      <c r="U13" s="78"/>
      <c r="V13" s="78"/>
      <c r="W13" s="78"/>
      <c r="X13" s="78"/>
      <c r="Y13" s="78"/>
      <c r="Z13" s="78"/>
    </row>
    <row r="14" ht="15.75">
      <c r="A14" s="26"/>
    </row>
    <row r="15" ht="15.75">
      <c r="A15" s="26"/>
    </row>
    <row r="16" ht="15.75">
      <c r="A16" s="26"/>
    </row>
    <row r="17" ht="15.75">
      <c r="A17" s="26"/>
    </row>
    <row r="18" ht="15.75">
      <c r="A18" s="26"/>
    </row>
    <row r="19" ht="15.75">
      <c r="A19" s="26"/>
    </row>
    <row r="20" ht="15.75">
      <c r="A20" s="26"/>
    </row>
    <row r="21" ht="15.75">
      <c r="A21" s="26"/>
    </row>
    <row r="22" ht="15.75">
      <c r="A22" s="26"/>
    </row>
    <row r="23" ht="15.75">
      <c r="A23" s="26"/>
    </row>
    <row r="24" ht="15.75">
      <c r="A24" s="26"/>
    </row>
    <row r="25" ht="15.75">
      <c r="A25" s="26"/>
    </row>
    <row r="26" ht="15.75">
      <c r="A26" s="26"/>
    </row>
    <row r="27" ht="15.75">
      <c r="A27" s="26"/>
    </row>
    <row r="28" ht="15.75">
      <c r="A28" s="26"/>
    </row>
    <row r="29" ht="15.75">
      <c r="A29" s="26"/>
    </row>
    <row r="30" ht="15.75">
      <c r="A30" s="26"/>
    </row>
    <row r="31" ht="15.75">
      <c r="A31" s="26"/>
    </row>
    <row r="32" ht="15.75">
      <c r="A32" s="26"/>
    </row>
    <row r="33" ht="15.75">
      <c r="A33" s="26"/>
    </row>
    <row r="34" ht="15.75">
      <c r="A34" s="26"/>
    </row>
    <row r="35" ht="15.75">
      <c r="A35" s="26"/>
    </row>
    <row r="36" ht="15.75">
      <c r="A36" s="26"/>
    </row>
    <row r="37" ht="15.75">
      <c r="A37" s="26"/>
    </row>
    <row r="38" ht="15.75">
      <c r="A38" s="26"/>
    </row>
    <row r="39" ht="15.75">
      <c r="A39" s="26"/>
    </row>
    <row r="40" ht="15.75">
      <c r="A40" s="26"/>
    </row>
    <row r="41" ht="15.75">
      <c r="A41" s="26"/>
    </row>
    <row r="42" ht="15.75">
      <c r="A42" s="26"/>
    </row>
    <row r="43" ht="15.75">
      <c r="A43" s="26"/>
    </row>
    <row r="44" ht="15.75">
      <c r="A44" s="26"/>
    </row>
    <row r="45" ht="15.75">
      <c r="A45" s="26"/>
    </row>
    <row r="46" ht="15.75">
      <c r="A46" s="26"/>
    </row>
    <row r="47" ht="15.75">
      <c r="A47" s="26"/>
    </row>
    <row r="48" ht="15.75">
      <c r="A48" s="26"/>
    </row>
    <row r="49" ht="15.75">
      <c r="A49" s="26"/>
    </row>
    <row r="50" ht="15.75">
      <c r="A50" s="26"/>
    </row>
    <row r="51" ht="15.75">
      <c r="A51" s="26"/>
    </row>
    <row r="52" ht="15.75">
      <c r="A52" s="26"/>
    </row>
    <row r="53" ht="15.75">
      <c r="A53" s="26"/>
    </row>
    <row r="54" ht="15.75">
      <c r="A54" s="26"/>
    </row>
    <row r="55" ht="15.75">
      <c r="A55" s="26"/>
    </row>
    <row r="56" ht="15.75">
      <c r="A56" s="26"/>
    </row>
    <row r="57" ht="15.75">
      <c r="A57" s="26"/>
    </row>
    <row r="58" ht="15.75">
      <c r="A58" s="26"/>
    </row>
    <row r="59" ht="15.75">
      <c r="A59" s="26"/>
    </row>
    <row r="60" ht="15.75">
      <c r="A60" s="26"/>
    </row>
    <row r="61" ht="15.75">
      <c r="A61" s="26"/>
    </row>
    <row r="62" ht="15.75">
      <c r="A62" s="26"/>
    </row>
    <row r="63" ht="15.75">
      <c r="A63" s="26"/>
    </row>
    <row r="64" ht="15.75">
      <c r="A64" s="26"/>
    </row>
    <row r="65" ht="15.75">
      <c r="A65" s="26"/>
    </row>
    <row r="66" ht="15.75">
      <c r="A66" s="26"/>
    </row>
    <row r="67" ht="15.75">
      <c r="A67" s="26"/>
    </row>
    <row r="68" ht="15.75">
      <c r="A68" s="26"/>
    </row>
  </sheetData>
  <sheetProtection/>
  <mergeCells count="20">
    <mergeCell ref="N1:S1"/>
    <mergeCell ref="T1:Z1"/>
    <mergeCell ref="N2:S2"/>
    <mergeCell ref="T2:Z2"/>
    <mergeCell ref="A1:M1"/>
    <mergeCell ref="A2:M2"/>
    <mergeCell ref="A5:A6"/>
    <mergeCell ref="B5:M5"/>
    <mergeCell ref="O5:Z5"/>
    <mergeCell ref="N5:N6"/>
    <mergeCell ref="N3:S3"/>
    <mergeCell ref="T3:Z3"/>
    <mergeCell ref="A4:M4"/>
    <mergeCell ref="N4:Z4"/>
    <mergeCell ref="A3:M3"/>
    <mergeCell ref="A13:F13"/>
    <mergeCell ref="G13:M13"/>
    <mergeCell ref="A10:M10"/>
    <mergeCell ref="A12:M12"/>
    <mergeCell ref="A11:M11"/>
  </mergeCells>
  <printOptions/>
  <pageMargins left="0.5905511811023623" right="0.5905511811023623" top="0.5905511811023623" bottom="0.5905511811023623" header="0.31496062992125984" footer="0.31496062992125984"/>
  <pageSetup firstPageNumber="38" useFirstPageNumber="1" fitToHeight="0" horizontalDpi="600" verticalDpi="600" orientation="portrait" paperSize="9" scale="64" r:id="rId1"/>
  <headerFooter>
    <oddFooter>&amp;C&amp;"新細明體,標準"&amp;14 &amp;"Times New Roman,標準"3-&amp;P</oddFooter>
  </headerFooter>
  <colBreaks count="1" manualBreakCount="1">
    <brk id="13" max="65535" man="1"/>
  </colBreaks>
</worksheet>
</file>

<file path=xl/worksheets/sheet33.xml><?xml version="1.0" encoding="utf-8"?>
<worksheet xmlns="http://schemas.openxmlformats.org/spreadsheetml/2006/main" xmlns:r="http://schemas.openxmlformats.org/officeDocument/2006/relationships">
  <dimension ref="A1:H17"/>
  <sheetViews>
    <sheetView zoomScalePageLayoutView="0" workbookViewId="0" topLeftCell="A1">
      <selection activeCell="D22" sqref="D22:D23"/>
    </sheetView>
  </sheetViews>
  <sheetFormatPr defaultColWidth="9.00390625" defaultRowHeight="15.75"/>
  <cols>
    <col min="1" max="1" width="24.125" style="17" customWidth="1"/>
    <col min="2" max="8" width="20.625" style="17" customWidth="1"/>
    <col min="9" max="16384" width="9.00390625" style="17" customWidth="1"/>
  </cols>
  <sheetData>
    <row r="1" spans="1:8" ht="23.25" customHeight="1">
      <c r="A1" s="474" t="s">
        <v>175</v>
      </c>
      <c r="B1" s="474"/>
      <c r="C1" s="474"/>
      <c r="D1" s="474"/>
      <c r="E1" s="172" t="s">
        <v>176</v>
      </c>
      <c r="F1" s="173"/>
      <c r="G1" s="173"/>
      <c r="H1" s="173"/>
    </row>
    <row r="2" spans="1:8" ht="23.25" customHeight="1">
      <c r="A2" s="475" t="s">
        <v>177</v>
      </c>
      <c r="B2" s="475"/>
      <c r="C2" s="475"/>
      <c r="D2" s="475"/>
      <c r="E2" s="86" t="s">
        <v>178</v>
      </c>
      <c r="F2" s="107"/>
      <c r="G2" s="107"/>
      <c r="H2" s="107"/>
    </row>
    <row r="3" spans="1:8" ht="23.25" customHeight="1">
      <c r="A3" s="476" t="s">
        <v>397</v>
      </c>
      <c r="B3" s="476"/>
      <c r="C3" s="476"/>
      <c r="D3" s="476"/>
      <c r="E3" s="87" t="s">
        <v>406</v>
      </c>
      <c r="F3" s="105"/>
      <c r="G3" s="105"/>
      <c r="H3" s="105"/>
    </row>
    <row r="4" ht="24" customHeight="1">
      <c r="H4" s="112" t="s">
        <v>147</v>
      </c>
    </row>
    <row r="5" spans="1:8" ht="28.5" customHeight="1">
      <c r="A5" s="81" t="s">
        <v>148</v>
      </c>
      <c r="B5" s="82" t="s">
        <v>149</v>
      </c>
      <c r="C5" s="83" t="s">
        <v>150</v>
      </c>
      <c r="D5" s="84" t="s">
        <v>151</v>
      </c>
      <c r="E5" s="82" t="s">
        <v>152</v>
      </c>
      <c r="F5" s="82" t="s">
        <v>153</v>
      </c>
      <c r="G5" s="83" t="s">
        <v>154</v>
      </c>
      <c r="H5" s="85" t="s">
        <v>155</v>
      </c>
    </row>
    <row r="6" spans="1:8" ht="24" customHeight="1">
      <c r="A6" s="175" t="s">
        <v>156</v>
      </c>
      <c r="B6" s="178">
        <v>45902501</v>
      </c>
      <c r="C6" s="174">
        <v>803173913</v>
      </c>
      <c r="D6" s="178">
        <f>B6-C6</f>
        <v>-757271412</v>
      </c>
      <c r="E6" s="178">
        <v>10301966</v>
      </c>
      <c r="F6" s="178">
        <v>11610</v>
      </c>
      <c r="G6" s="174">
        <f>E6-F6</f>
        <v>10290356</v>
      </c>
      <c r="H6" s="178">
        <f>D6+G6</f>
        <v>-746981056</v>
      </c>
    </row>
    <row r="7" spans="1:8" ht="24" customHeight="1">
      <c r="A7" s="175"/>
      <c r="B7" s="179"/>
      <c r="C7" s="174"/>
      <c r="D7" s="178"/>
      <c r="E7" s="178"/>
      <c r="F7" s="178"/>
      <c r="G7" s="174"/>
      <c r="H7" s="178"/>
    </row>
    <row r="8" spans="1:8" ht="24" customHeight="1">
      <c r="A8" s="175"/>
      <c r="B8" s="179"/>
      <c r="C8" s="174"/>
      <c r="D8" s="178"/>
      <c r="E8" s="178"/>
      <c r="F8" s="178"/>
      <c r="G8" s="174"/>
      <c r="H8" s="178"/>
    </row>
    <row r="9" spans="1:8" ht="24" customHeight="1">
      <c r="A9" s="175"/>
      <c r="B9" s="179"/>
      <c r="C9" s="174"/>
      <c r="D9" s="178"/>
      <c r="E9" s="178"/>
      <c r="F9" s="178"/>
      <c r="G9" s="174"/>
      <c r="H9" s="178"/>
    </row>
    <row r="10" spans="1:8" ht="24" customHeight="1">
      <c r="A10" s="175"/>
      <c r="B10" s="179"/>
      <c r="C10" s="174"/>
      <c r="D10" s="178"/>
      <c r="E10" s="178"/>
      <c r="F10" s="178"/>
      <c r="G10" s="174"/>
      <c r="H10" s="178"/>
    </row>
    <row r="11" spans="1:8" ht="24" customHeight="1">
      <c r="A11" s="175"/>
      <c r="B11" s="179"/>
      <c r="C11" s="174"/>
      <c r="D11" s="178"/>
      <c r="E11" s="178"/>
      <c r="F11" s="178"/>
      <c r="G11" s="174"/>
      <c r="H11" s="178"/>
    </row>
    <row r="12" spans="1:8" ht="24" customHeight="1">
      <c r="A12" s="175"/>
      <c r="B12" s="179"/>
      <c r="C12" s="174"/>
      <c r="D12" s="178"/>
      <c r="E12" s="178"/>
      <c r="F12" s="178"/>
      <c r="G12" s="174"/>
      <c r="H12" s="178"/>
    </row>
    <row r="13" spans="1:8" ht="24" customHeight="1">
      <c r="A13" s="175"/>
      <c r="B13" s="179"/>
      <c r="C13" s="174"/>
      <c r="D13" s="178"/>
      <c r="E13" s="178"/>
      <c r="F13" s="178"/>
      <c r="G13" s="174"/>
      <c r="H13" s="178"/>
    </row>
    <row r="14" spans="1:8" ht="24" customHeight="1">
      <c r="A14" s="175"/>
      <c r="B14" s="179"/>
      <c r="C14" s="174"/>
      <c r="D14" s="178"/>
      <c r="E14" s="178"/>
      <c r="F14" s="178"/>
      <c r="G14" s="174"/>
      <c r="H14" s="178"/>
    </row>
    <row r="15" spans="1:8" ht="24" customHeight="1">
      <c r="A15" s="175"/>
      <c r="B15" s="179"/>
      <c r="C15" s="174"/>
      <c r="D15" s="178"/>
      <c r="E15" s="178"/>
      <c r="F15" s="178"/>
      <c r="G15" s="174"/>
      <c r="H15" s="178"/>
    </row>
    <row r="16" spans="1:8" ht="24" customHeight="1">
      <c r="A16" s="175"/>
      <c r="B16" s="179"/>
      <c r="C16" s="174"/>
      <c r="D16" s="178"/>
      <c r="E16" s="178"/>
      <c r="F16" s="178"/>
      <c r="G16" s="174"/>
      <c r="H16" s="178"/>
    </row>
    <row r="17" spans="1:8" ht="24" customHeight="1">
      <c r="A17" s="176" t="s">
        <v>157</v>
      </c>
      <c r="B17" s="180">
        <f>SUM(B6)</f>
        <v>45902501</v>
      </c>
      <c r="C17" s="177">
        <f aca="true" t="shared" si="0" ref="C17:H17">SUM(C6)</f>
        <v>803173913</v>
      </c>
      <c r="D17" s="180">
        <f t="shared" si="0"/>
        <v>-757271412</v>
      </c>
      <c r="E17" s="180">
        <f t="shared" si="0"/>
        <v>10301966</v>
      </c>
      <c r="F17" s="180">
        <f t="shared" si="0"/>
        <v>11610</v>
      </c>
      <c r="G17" s="177">
        <f t="shared" si="0"/>
        <v>10290356</v>
      </c>
      <c r="H17" s="180">
        <f t="shared" si="0"/>
        <v>-746981056</v>
      </c>
    </row>
  </sheetData>
  <sheetProtection/>
  <mergeCells count="3">
    <mergeCell ref="A1:D1"/>
    <mergeCell ref="A2:D2"/>
    <mergeCell ref="A3:D3"/>
  </mergeCells>
  <printOptions/>
  <pageMargins left="0.7086614173228347" right="0.7086614173228347" top="0.7480314960629921" bottom="0.7480314960629921" header="0.31496062992125984" footer="0.31496062992125984"/>
  <pageSetup firstPageNumber="40" useFirstPageNumber="1" horizontalDpi="600" verticalDpi="600" orientation="portrait" paperSize="9" r:id="rId1"/>
  <headerFooter>
    <oddFooter>&amp;C&amp;"Times New Roman,標準"3-&amp;P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E45"/>
  <sheetViews>
    <sheetView view="pageBreakPreview" zoomScaleSheetLayoutView="100" zoomScalePageLayoutView="0" workbookViewId="0" topLeftCell="A1">
      <selection activeCell="H36" sqref="H36"/>
    </sheetView>
  </sheetViews>
  <sheetFormatPr defaultColWidth="9.00390625" defaultRowHeight="15.75"/>
  <cols>
    <col min="1" max="1" width="27.625" style="42" bestFit="1" customWidth="1"/>
    <col min="2" max="4" width="16.625" style="14" bestFit="1" customWidth="1"/>
    <col min="5" max="5" width="12.625" style="14" bestFit="1" customWidth="1"/>
    <col min="6" max="16384" width="9.00390625" style="14" customWidth="1"/>
  </cols>
  <sheetData>
    <row r="1" spans="1:5" ht="21.75" customHeight="1">
      <c r="A1" s="334" t="s">
        <v>0</v>
      </c>
      <c r="B1" s="334"/>
      <c r="C1" s="334"/>
      <c r="D1" s="334"/>
      <c r="E1" s="334"/>
    </row>
    <row r="2" spans="1:5" ht="21.75" customHeight="1">
      <c r="A2" s="335" t="s">
        <v>158</v>
      </c>
      <c r="B2" s="335"/>
      <c r="C2" s="335"/>
      <c r="D2" s="335"/>
      <c r="E2" s="335"/>
    </row>
    <row r="3" spans="1:5" ht="21.75" customHeight="1">
      <c r="A3" s="355" t="s">
        <v>403</v>
      </c>
      <c r="B3" s="356"/>
      <c r="C3" s="356"/>
      <c r="D3" s="356"/>
      <c r="E3" s="356"/>
    </row>
    <row r="4" spans="1:5" ht="16.5" customHeight="1">
      <c r="A4" s="451" t="s">
        <v>2</v>
      </c>
      <c r="B4" s="451"/>
      <c r="C4" s="451"/>
      <c r="D4" s="451"/>
      <c r="E4" s="451"/>
    </row>
    <row r="5" spans="1:5" s="42" customFormat="1" ht="21.75" customHeight="1">
      <c r="A5" s="477" t="s">
        <v>109</v>
      </c>
      <c r="B5" s="477" t="s">
        <v>105</v>
      </c>
      <c r="C5" s="477" t="s">
        <v>106</v>
      </c>
      <c r="D5" s="387" t="s">
        <v>4</v>
      </c>
      <c r="E5" s="387"/>
    </row>
    <row r="6" spans="1:5" s="42" customFormat="1" ht="21.75" customHeight="1">
      <c r="A6" s="477"/>
      <c r="B6" s="477"/>
      <c r="C6" s="477"/>
      <c r="D6" s="52" t="s">
        <v>5</v>
      </c>
      <c r="E6" s="52" t="s">
        <v>112</v>
      </c>
    </row>
    <row r="7" spans="1:5" ht="24" customHeight="1">
      <c r="A7" s="43" t="s">
        <v>73</v>
      </c>
      <c r="B7" s="19">
        <f>SUM(B8:B13)</f>
        <v>1551000</v>
      </c>
      <c r="C7" s="19">
        <f>SUM(C8:C13)</f>
        <v>1193832</v>
      </c>
      <c r="D7" s="19">
        <f>C7-B7</f>
        <v>-357168</v>
      </c>
      <c r="E7" s="9">
        <f>D7/B7*100</f>
        <v>-23.028239845261123</v>
      </c>
    </row>
    <row r="8" spans="1:5" ht="24" customHeight="1">
      <c r="A8" s="44" t="s">
        <v>74</v>
      </c>
      <c r="B8" s="22">
        <v>504000</v>
      </c>
      <c r="C8" s="22">
        <v>143500</v>
      </c>
      <c r="D8" s="22">
        <f aca="true" t="shared" si="0" ref="D8:D44">C8-B8</f>
        <v>-360500</v>
      </c>
      <c r="E8" s="27">
        <f aca="true" t="shared" si="1" ref="E8:E44">D8/B8*100</f>
        <v>-71.52777777777779</v>
      </c>
    </row>
    <row r="9" spans="1:5" ht="24" customHeight="1">
      <c r="A9" s="44" t="s">
        <v>75</v>
      </c>
      <c r="B9" s="22">
        <v>779000</v>
      </c>
      <c r="C9" s="22">
        <v>778128</v>
      </c>
      <c r="D9" s="22">
        <f t="shared" si="0"/>
        <v>-872</v>
      </c>
      <c r="E9" s="27">
        <f t="shared" si="1"/>
        <v>-0.11193838254172014</v>
      </c>
    </row>
    <row r="10" spans="1:5" ht="24" customHeight="1">
      <c r="A10" s="44" t="s">
        <v>76</v>
      </c>
      <c r="B10" s="22">
        <v>16000</v>
      </c>
      <c r="C10" s="22">
        <v>4320</v>
      </c>
      <c r="D10" s="22">
        <f t="shared" si="0"/>
        <v>-11680</v>
      </c>
      <c r="E10" s="27">
        <f t="shared" si="1"/>
        <v>-73</v>
      </c>
    </row>
    <row r="11" spans="1:5" ht="24" customHeight="1">
      <c r="A11" s="44" t="s">
        <v>77</v>
      </c>
      <c r="B11" s="22">
        <v>97000</v>
      </c>
      <c r="C11" s="22">
        <v>97266</v>
      </c>
      <c r="D11" s="22">
        <f t="shared" si="0"/>
        <v>266</v>
      </c>
      <c r="E11" s="27">
        <f t="shared" si="1"/>
        <v>0.27422680412371137</v>
      </c>
    </row>
    <row r="12" spans="1:5" ht="24" customHeight="1">
      <c r="A12" s="44" t="s">
        <v>78</v>
      </c>
      <c r="B12" s="22">
        <v>46000</v>
      </c>
      <c r="C12" s="22">
        <v>52694</v>
      </c>
      <c r="D12" s="22">
        <f t="shared" si="0"/>
        <v>6694</v>
      </c>
      <c r="E12" s="27">
        <f t="shared" si="1"/>
        <v>14.552173913043479</v>
      </c>
    </row>
    <row r="13" spans="1:5" ht="24" customHeight="1">
      <c r="A13" s="44" t="s">
        <v>79</v>
      </c>
      <c r="B13" s="22">
        <v>109000</v>
      </c>
      <c r="C13" s="22">
        <v>117924</v>
      </c>
      <c r="D13" s="22">
        <f t="shared" si="0"/>
        <v>8924</v>
      </c>
      <c r="E13" s="27">
        <f t="shared" si="1"/>
        <v>8.187155963302754</v>
      </c>
    </row>
    <row r="14" spans="1:5" ht="24" customHeight="1">
      <c r="A14" s="43" t="s">
        <v>40</v>
      </c>
      <c r="B14" s="19">
        <f>SUM(B15:B22)</f>
        <v>448901000</v>
      </c>
      <c r="C14" s="19">
        <f>SUM(C15:C22)</f>
        <v>482582174</v>
      </c>
      <c r="D14" s="19">
        <f t="shared" si="0"/>
        <v>33681174</v>
      </c>
      <c r="E14" s="9">
        <f t="shared" si="1"/>
        <v>7.503029398464249</v>
      </c>
    </row>
    <row r="15" spans="1:5" ht="24" customHeight="1">
      <c r="A15" s="44" t="s">
        <v>41</v>
      </c>
      <c r="B15" s="22">
        <v>1090000</v>
      </c>
      <c r="C15" s="22">
        <v>2733532</v>
      </c>
      <c r="D15" s="22">
        <f t="shared" si="0"/>
        <v>1643532</v>
      </c>
      <c r="E15" s="27">
        <f t="shared" si="1"/>
        <v>150.78275229357797</v>
      </c>
    </row>
    <row r="16" spans="1:5" ht="24" customHeight="1">
      <c r="A16" s="44" t="s">
        <v>42</v>
      </c>
      <c r="B16" s="22">
        <v>874000</v>
      </c>
      <c r="C16" s="22">
        <v>607869</v>
      </c>
      <c r="D16" s="22">
        <f t="shared" si="0"/>
        <v>-266131</v>
      </c>
      <c r="E16" s="27">
        <f t="shared" si="1"/>
        <v>-30.449771167048056</v>
      </c>
    </row>
    <row r="17" spans="1:5" ht="24" customHeight="1">
      <c r="A17" s="44" t="s">
        <v>43</v>
      </c>
      <c r="B17" s="22">
        <v>1767000</v>
      </c>
      <c r="C17" s="22">
        <v>1320624</v>
      </c>
      <c r="D17" s="22">
        <f t="shared" si="0"/>
        <v>-446376</v>
      </c>
      <c r="E17" s="27">
        <f t="shared" si="1"/>
        <v>-25.261799660441426</v>
      </c>
    </row>
    <row r="18" spans="1:5" ht="24" customHeight="1">
      <c r="A18" s="44" t="s">
        <v>68</v>
      </c>
      <c r="B18" s="22">
        <v>145000</v>
      </c>
      <c r="C18" s="22">
        <v>57866</v>
      </c>
      <c r="D18" s="22">
        <f t="shared" si="0"/>
        <v>-87134</v>
      </c>
      <c r="E18" s="27">
        <f t="shared" si="1"/>
        <v>-60.09241379310345</v>
      </c>
    </row>
    <row r="19" spans="1:5" ht="24" customHeight="1">
      <c r="A19" s="44" t="s">
        <v>44</v>
      </c>
      <c r="B19" s="22">
        <v>960000</v>
      </c>
      <c r="C19" s="22">
        <v>644695</v>
      </c>
      <c r="D19" s="22">
        <f t="shared" si="0"/>
        <v>-315305</v>
      </c>
      <c r="E19" s="27">
        <f t="shared" si="1"/>
        <v>-32.84427083333333</v>
      </c>
    </row>
    <row r="20" spans="1:5" ht="24" customHeight="1">
      <c r="A20" s="44" t="s">
        <v>45</v>
      </c>
      <c r="B20" s="22">
        <v>100000</v>
      </c>
      <c r="C20" s="22">
        <v>1003732</v>
      </c>
      <c r="D20" s="22">
        <f t="shared" si="0"/>
        <v>903732</v>
      </c>
      <c r="E20" s="27">
        <f t="shared" si="1"/>
        <v>903.732</v>
      </c>
    </row>
    <row r="21" spans="1:5" ht="24" customHeight="1">
      <c r="A21" s="44" t="s">
        <v>46</v>
      </c>
      <c r="B21" s="22">
        <v>161000</v>
      </c>
      <c r="C21" s="22">
        <v>3619343</v>
      </c>
      <c r="D21" s="22">
        <f t="shared" si="0"/>
        <v>3458343</v>
      </c>
      <c r="E21" s="27">
        <f t="shared" si="1"/>
        <v>2148.0391304347827</v>
      </c>
    </row>
    <row r="22" spans="1:5" ht="24" customHeight="1">
      <c r="A22" s="44" t="s">
        <v>47</v>
      </c>
      <c r="B22" s="22">
        <v>443804000</v>
      </c>
      <c r="C22" s="22">
        <v>472594513</v>
      </c>
      <c r="D22" s="22">
        <f t="shared" si="0"/>
        <v>28790513</v>
      </c>
      <c r="E22" s="27">
        <f t="shared" si="1"/>
        <v>6.4872134996529995</v>
      </c>
    </row>
    <row r="23" spans="1:5" ht="24" customHeight="1">
      <c r="A23" s="43" t="s">
        <v>48</v>
      </c>
      <c r="B23" s="19">
        <f>B24</f>
        <v>277000</v>
      </c>
      <c r="C23" s="19">
        <f>C24</f>
        <v>166442</v>
      </c>
      <c r="D23" s="19">
        <f t="shared" si="0"/>
        <v>-110558</v>
      </c>
      <c r="E23" s="9">
        <f t="shared" si="1"/>
        <v>-39.91263537906137</v>
      </c>
    </row>
    <row r="24" spans="1:5" ht="24" customHeight="1">
      <c r="A24" s="44" t="s">
        <v>49</v>
      </c>
      <c r="B24" s="22">
        <v>277000</v>
      </c>
      <c r="C24" s="22">
        <v>166442</v>
      </c>
      <c r="D24" s="22">
        <f t="shared" si="0"/>
        <v>-110558</v>
      </c>
      <c r="E24" s="27">
        <f t="shared" si="1"/>
        <v>-39.91263537906137</v>
      </c>
    </row>
    <row r="25" spans="1:5" ht="24" customHeight="1">
      <c r="A25" s="43" t="s">
        <v>50</v>
      </c>
      <c r="B25" s="19">
        <f>SUM(B26:B29)</f>
        <v>12306000</v>
      </c>
      <c r="C25" s="19">
        <f>SUM(C26:C29)</f>
        <v>26284381</v>
      </c>
      <c r="D25" s="19">
        <f t="shared" si="0"/>
        <v>13978381</v>
      </c>
      <c r="E25" s="9">
        <f t="shared" si="1"/>
        <v>113.58996424508369</v>
      </c>
    </row>
    <row r="26" spans="1:5" ht="24" customHeight="1">
      <c r="A26" s="44" t="s">
        <v>51</v>
      </c>
      <c r="B26" s="22">
        <v>3695000</v>
      </c>
      <c r="C26" s="22">
        <v>3171648</v>
      </c>
      <c r="D26" s="22">
        <f t="shared" si="0"/>
        <v>-523352</v>
      </c>
      <c r="E26" s="27">
        <f t="shared" si="1"/>
        <v>-14.163788903924221</v>
      </c>
    </row>
    <row r="27" spans="1:5" ht="24" customHeight="1">
      <c r="A27" s="44" t="s">
        <v>52</v>
      </c>
      <c r="B27" s="22">
        <v>8400000</v>
      </c>
      <c r="C27" s="22">
        <v>22357913</v>
      </c>
      <c r="D27" s="22">
        <f t="shared" si="0"/>
        <v>13957913</v>
      </c>
      <c r="E27" s="27">
        <f t="shared" si="1"/>
        <v>166.16563095238095</v>
      </c>
    </row>
    <row r="28" spans="1:5" s="101" customFormat="1" ht="24" customHeight="1">
      <c r="A28" s="44" t="s">
        <v>500</v>
      </c>
      <c r="B28" s="96">
        <v>0</v>
      </c>
      <c r="C28" s="22">
        <v>540300</v>
      </c>
      <c r="D28" s="22">
        <f t="shared" si="0"/>
        <v>540300</v>
      </c>
      <c r="E28" s="27"/>
    </row>
    <row r="29" spans="1:5" ht="24" customHeight="1">
      <c r="A29" s="44" t="s">
        <v>53</v>
      </c>
      <c r="B29" s="22">
        <v>211000</v>
      </c>
      <c r="C29" s="22">
        <v>214520</v>
      </c>
      <c r="D29" s="22">
        <f t="shared" si="0"/>
        <v>3520</v>
      </c>
      <c r="E29" s="27">
        <f t="shared" si="1"/>
        <v>1.6682464454976305</v>
      </c>
    </row>
    <row r="30" spans="1:5" ht="24" customHeight="1">
      <c r="A30" s="43" t="s">
        <v>54</v>
      </c>
      <c r="B30" s="19">
        <f>B31</f>
        <v>18187000</v>
      </c>
      <c r="C30" s="19">
        <f>C31</f>
        <v>17232193</v>
      </c>
      <c r="D30" s="19">
        <f t="shared" si="0"/>
        <v>-954807</v>
      </c>
      <c r="E30" s="9">
        <f t="shared" si="1"/>
        <v>-5.2499422664540605</v>
      </c>
    </row>
    <row r="31" spans="1:5" ht="24" customHeight="1">
      <c r="A31" s="44" t="s">
        <v>55</v>
      </c>
      <c r="B31" s="22">
        <v>18187000</v>
      </c>
      <c r="C31" s="22">
        <v>17232193</v>
      </c>
      <c r="D31" s="22">
        <f t="shared" si="0"/>
        <v>-954807</v>
      </c>
      <c r="E31" s="27">
        <f t="shared" si="1"/>
        <v>-5.2499422664540605</v>
      </c>
    </row>
    <row r="32" spans="1:5" ht="24" customHeight="1">
      <c r="A32" s="43" t="s">
        <v>57</v>
      </c>
      <c r="B32" s="19">
        <f>SUM(B33:B35)</f>
        <v>6369000</v>
      </c>
      <c r="C32" s="19">
        <f>SUM(C33:C35)</f>
        <v>5784352</v>
      </c>
      <c r="D32" s="19">
        <f t="shared" si="0"/>
        <v>-584648</v>
      </c>
      <c r="E32" s="9">
        <f t="shared" si="1"/>
        <v>-9.179588632438374</v>
      </c>
    </row>
    <row r="33" spans="1:5" ht="24" customHeight="1">
      <c r="A33" s="44" t="s">
        <v>58</v>
      </c>
      <c r="B33" s="22">
        <v>2100000</v>
      </c>
      <c r="C33" s="22">
        <v>1924671</v>
      </c>
      <c r="D33" s="22">
        <f t="shared" si="0"/>
        <v>-175329</v>
      </c>
      <c r="E33" s="27">
        <f t="shared" si="1"/>
        <v>-8.349</v>
      </c>
    </row>
    <row r="34" spans="1:5" ht="24" customHeight="1">
      <c r="A34" s="144" t="s">
        <v>59</v>
      </c>
      <c r="B34" s="28">
        <v>3620000</v>
      </c>
      <c r="C34" s="28">
        <v>3185283</v>
      </c>
      <c r="D34" s="28">
        <f t="shared" si="0"/>
        <v>-434717</v>
      </c>
      <c r="E34" s="10">
        <f t="shared" si="1"/>
        <v>-12.008756906077348</v>
      </c>
    </row>
    <row r="35" spans="1:5" ht="24" customHeight="1">
      <c r="A35" s="44" t="s">
        <v>60</v>
      </c>
      <c r="B35" s="22">
        <v>649000</v>
      </c>
      <c r="C35" s="22">
        <v>674398</v>
      </c>
      <c r="D35" s="22">
        <f t="shared" si="0"/>
        <v>25398</v>
      </c>
      <c r="E35" s="27">
        <f t="shared" si="1"/>
        <v>3.9134052388289673</v>
      </c>
    </row>
    <row r="36" spans="1:5" ht="48">
      <c r="A36" s="43" t="s">
        <v>61</v>
      </c>
      <c r="B36" s="19">
        <f>SUM(B37:B39)</f>
        <v>131813000</v>
      </c>
      <c r="C36" s="19">
        <f>SUM(C37:C39)</f>
        <v>235229456</v>
      </c>
      <c r="D36" s="19">
        <f t="shared" si="0"/>
        <v>103416456</v>
      </c>
      <c r="E36" s="9">
        <f t="shared" si="1"/>
        <v>78.45694734206793</v>
      </c>
    </row>
    <row r="37" spans="1:5" ht="22.5" customHeight="1">
      <c r="A37" s="44" t="s">
        <v>69</v>
      </c>
      <c r="B37" s="22">
        <v>115755000</v>
      </c>
      <c r="C37" s="22">
        <v>207780527</v>
      </c>
      <c r="D37" s="22">
        <f t="shared" si="0"/>
        <v>92025527</v>
      </c>
      <c r="E37" s="27">
        <f t="shared" si="1"/>
        <v>79.50026089585764</v>
      </c>
    </row>
    <row r="38" spans="1:5" ht="22.5" customHeight="1">
      <c r="A38" s="44" t="s">
        <v>62</v>
      </c>
      <c r="B38" s="22">
        <v>250000</v>
      </c>
      <c r="C38" s="22">
        <v>15625377</v>
      </c>
      <c r="D38" s="22">
        <f t="shared" si="0"/>
        <v>15375377</v>
      </c>
      <c r="E38" s="27">
        <f t="shared" si="1"/>
        <v>6150.1508</v>
      </c>
    </row>
    <row r="39" spans="1:5" ht="36.75" customHeight="1">
      <c r="A39" s="44" t="s">
        <v>70</v>
      </c>
      <c r="B39" s="22">
        <v>15808000</v>
      </c>
      <c r="C39" s="22">
        <v>11823552</v>
      </c>
      <c r="D39" s="22">
        <f t="shared" si="0"/>
        <v>-3984448</v>
      </c>
      <c r="E39" s="27">
        <f t="shared" si="1"/>
        <v>-25.205263157894738</v>
      </c>
    </row>
    <row r="40" spans="1:5" ht="22.5" customHeight="1">
      <c r="A40" s="43" t="s">
        <v>64</v>
      </c>
      <c r="B40" s="19">
        <f>B41</f>
        <v>19428000</v>
      </c>
      <c r="C40" s="19">
        <f>C41</f>
        <v>34701083</v>
      </c>
      <c r="D40" s="19">
        <f t="shared" si="0"/>
        <v>15273083</v>
      </c>
      <c r="E40" s="9">
        <f t="shared" si="1"/>
        <v>78.61376878731727</v>
      </c>
    </row>
    <row r="41" spans="1:5" ht="22.5" customHeight="1">
      <c r="A41" s="44" t="s">
        <v>65</v>
      </c>
      <c r="B41" s="22">
        <v>19428000</v>
      </c>
      <c r="C41" s="22">
        <v>34701083</v>
      </c>
      <c r="D41" s="22">
        <f t="shared" si="0"/>
        <v>15273083</v>
      </c>
      <c r="E41" s="27">
        <f t="shared" si="1"/>
        <v>78.61376878731727</v>
      </c>
    </row>
    <row r="42" spans="1:5" ht="22.5" customHeight="1">
      <c r="A42" s="43" t="s">
        <v>81</v>
      </c>
      <c r="B42" s="97">
        <f>B43</f>
        <v>0</v>
      </c>
      <c r="C42" s="97">
        <f>C43</f>
        <v>11610</v>
      </c>
      <c r="D42" s="22">
        <f t="shared" si="0"/>
        <v>11610</v>
      </c>
      <c r="E42" s="27"/>
    </row>
    <row r="43" spans="1:5" ht="22.5" customHeight="1">
      <c r="A43" s="44" t="s">
        <v>82</v>
      </c>
      <c r="B43" s="96">
        <v>0</v>
      </c>
      <c r="C43" s="22">
        <v>11610</v>
      </c>
      <c r="D43" s="22">
        <f t="shared" si="0"/>
        <v>11610</v>
      </c>
      <c r="E43" s="27"/>
    </row>
    <row r="44" spans="1:5" ht="22.5" customHeight="1">
      <c r="A44" s="88" t="s">
        <v>159</v>
      </c>
      <c r="B44" s="29">
        <f>SUM(B7,B14,B23,B25,B30,B32,B36,B40,B42)</f>
        <v>638832000</v>
      </c>
      <c r="C44" s="29">
        <f>SUM(C7,C14,C23,C25,C30,C32,C36,C40,C42)</f>
        <v>803185523</v>
      </c>
      <c r="D44" s="29">
        <f t="shared" si="0"/>
        <v>164353523</v>
      </c>
      <c r="E44" s="29">
        <f t="shared" si="1"/>
        <v>25.727190090665463</v>
      </c>
    </row>
    <row r="45" ht="15.75">
      <c r="A45" s="42" t="s">
        <v>18</v>
      </c>
    </row>
  </sheetData>
  <sheetProtection/>
  <mergeCells count="8">
    <mergeCell ref="A1:E1"/>
    <mergeCell ref="A2:E2"/>
    <mergeCell ref="A3:E3"/>
    <mergeCell ref="A4:E4"/>
    <mergeCell ref="A5:A6"/>
    <mergeCell ref="B5:B6"/>
    <mergeCell ref="C5:C6"/>
    <mergeCell ref="D5:E5"/>
  </mergeCells>
  <printOptions/>
  <pageMargins left="0.7086614173228347" right="0.7086614173228347" top="0.7480314960629921" bottom="0.7480314960629921" header="0.31496062992125984" footer="0.31496062992125984"/>
  <pageSetup firstPageNumber="42" useFirstPageNumber="1" fitToHeight="0" fitToWidth="1" horizontalDpi="600" verticalDpi="600" orientation="portrait" paperSize="9" scale="96" r:id="rId1"/>
  <headerFooter>
    <oddFooter>&amp;C&amp;"Times New Roman,標準"3-&amp;P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F14"/>
  <sheetViews>
    <sheetView view="pageBreakPreview" zoomScaleSheetLayoutView="100" zoomScalePageLayoutView="0" workbookViewId="0" topLeftCell="A1">
      <selection activeCell="I15" sqref="I15"/>
    </sheetView>
  </sheetViews>
  <sheetFormatPr defaultColWidth="9.00390625" defaultRowHeight="15.75"/>
  <cols>
    <col min="1" max="1" width="23.00390625" style="14" customWidth="1"/>
    <col min="2" max="4" width="16.875" style="14" customWidth="1"/>
    <col min="5" max="5" width="8.125" style="14" bestFit="1" customWidth="1"/>
    <col min="6" max="6" width="20.875" style="14" customWidth="1"/>
    <col min="7" max="16384" width="9.00390625" style="14" customWidth="1"/>
  </cols>
  <sheetData>
    <row r="1" spans="1:6" s="42" customFormat="1" ht="21.75">
      <c r="A1" s="334" t="s">
        <v>0</v>
      </c>
      <c r="B1" s="334"/>
      <c r="C1" s="334"/>
      <c r="D1" s="334"/>
      <c r="E1" s="334"/>
      <c r="F1" s="334"/>
    </row>
    <row r="2" spans="1:6" s="42" customFormat="1" ht="21.75">
      <c r="A2" s="335" t="s">
        <v>160</v>
      </c>
      <c r="B2" s="335"/>
      <c r="C2" s="335"/>
      <c r="D2" s="335"/>
      <c r="E2" s="335"/>
      <c r="F2" s="335"/>
    </row>
    <row r="3" spans="1:6" s="42" customFormat="1" ht="16.5" customHeight="1">
      <c r="A3" s="355" t="s">
        <v>403</v>
      </c>
      <c r="B3" s="356"/>
      <c r="C3" s="356"/>
      <c r="D3" s="356"/>
      <c r="E3" s="356"/>
      <c r="F3" s="356"/>
    </row>
    <row r="4" spans="1:6" s="42" customFormat="1" ht="16.5" customHeight="1">
      <c r="A4" s="451" t="s">
        <v>2</v>
      </c>
      <c r="B4" s="451"/>
      <c r="C4" s="451"/>
      <c r="D4" s="451"/>
      <c r="E4" s="451"/>
      <c r="F4" s="451"/>
    </row>
    <row r="5" spans="1:6" s="42" customFormat="1" ht="22.5" customHeight="1">
      <c r="A5" s="387" t="s">
        <v>109</v>
      </c>
      <c r="B5" s="387" t="s">
        <v>105</v>
      </c>
      <c r="C5" s="387" t="s">
        <v>106</v>
      </c>
      <c r="D5" s="452" t="s">
        <v>37</v>
      </c>
      <c r="E5" s="452"/>
      <c r="F5" s="387" t="s">
        <v>17</v>
      </c>
    </row>
    <row r="6" spans="1:6" s="42" customFormat="1" ht="22.5" customHeight="1">
      <c r="A6" s="387"/>
      <c r="B6" s="387"/>
      <c r="C6" s="387"/>
      <c r="D6" s="110" t="s">
        <v>5</v>
      </c>
      <c r="E6" s="110" t="s">
        <v>112</v>
      </c>
      <c r="F6" s="387"/>
    </row>
    <row r="7" spans="1:6" ht="27.75" customHeight="1">
      <c r="A7" s="43" t="s">
        <v>399</v>
      </c>
      <c r="B7" s="19">
        <v>0</v>
      </c>
      <c r="C7" s="19">
        <v>0</v>
      </c>
      <c r="D7" s="19">
        <v>0</v>
      </c>
      <c r="E7" s="19">
        <v>0</v>
      </c>
      <c r="F7" s="266" t="s">
        <v>18</v>
      </c>
    </row>
    <row r="8" spans="1:6" ht="27.75" customHeight="1">
      <c r="A8" s="44" t="s">
        <v>67</v>
      </c>
      <c r="B8" s="22">
        <v>473000</v>
      </c>
      <c r="C8" s="22">
        <v>358549</v>
      </c>
      <c r="D8" s="22">
        <f>C8-B8</f>
        <v>-114451</v>
      </c>
      <c r="E8" s="22">
        <f>D8/B8*100</f>
        <v>-24.19682875264271</v>
      </c>
      <c r="F8" s="267" t="s">
        <v>18</v>
      </c>
    </row>
    <row r="9" spans="1:6" ht="27.75" customHeight="1">
      <c r="A9" s="43" t="s">
        <v>161</v>
      </c>
      <c r="B9" s="19"/>
      <c r="C9" s="19"/>
      <c r="D9" s="22">
        <f aca="true" t="shared" si="0" ref="D9:D14">C9-B9</f>
        <v>0</v>
      </c>
      <c r="E9" s="22"/>
      <c r="F9" s="266" t="s">
        <v>18</v>
      </c>
    </row>
    <row r="10" spans="1:6" ht="27.75" customHeight="1">
      <c r="A10" s="44" t="s">
        <v>162</v>
      </c>
      <c r="B10" s="22">
        <v>1000000</v>
      </c>
      <c r="C10" s="22">
        <v>900000</v>
      </c>
      <c r="D10" s="22">
        <f t="shared" si="0"/>
        <v>-100000</v>
      </c>
      <c r="E10" s="22">
        <f>D10/B10*100</f>
        <v>-10</v>
      </c>
      <c r="F10" s="267" t="s">
        <v>18</v>
      </c>
    </row>
    <row r="11" spans="1:6" ht="40.5" customHeight="1">
      <c r="A11" s="44" t="s">
        <v>398</v>
      </c>
      <c r="B11" s="22">
        <v>919000</v>
      </c>
      <c r="C11" s="22">
        <v>257190</v>
      </c>
      <c r="D11" s="22">
        <f t="shared" si="0"/>
        <v>-661810</v>
      </c>
      <c r="E11" s="22">
        <f>D11/B11*100</f>
        <v>-72.01414581066376</v>
      </c>
      <c r="F11" s="267" t="s">
        <v>18</v>
      </c>
    </row>
    <row r="12" spans="1:6" ht="27.75" customHeight="1">
      <c r="A12" s="44" t="s">
        <v>163</v>
      </c>
      <c r="B12" s="22">
        <v>3695000</v>
      </c>
      <c r="C12" s="22">
        <v>3171648</v>
      </c>
      <c r="D12" s="22">
        <f t="shared" si="0"/>
        <v>-523352</v>
      </c>
      <c r="E12" s="22">
        <f>D12/B12*100</f>
        <v>-14.163788903924221</v>
      </c>
      <c r="F12" s="267" t="s">
        <v>18</v>
      </c>
    </row>
    <row r="13" spans="1:6" ht="38.25" customHeight="1">
      <c r="A13" s="44" t="s">
        <v>164</v>
      </c>
      <c r="B13" s="22">
        <v>82951000</v>
      </c>
      <c r="C13" s="22">
        <v>63253374</v>
      </c>
      <c r="D13" s="22">
        <f t="shared" si="0"/>
        <v>-19697626</v>
      </c>
      <c r="E13" s="22">
        <f>D13/B13*100</f>
        <v>-23.746098298995793</v>
      </c>
      <c r="F13" s="267" t="s">
        <v>18</v>
      </c>
    </row>
    <row r="14" spans="1:6" ht="108" customHeight="1">
      <c r="A14" s="144" t="s">
        <v>165</v>
      </c>
      <c r="B14" s="28">
        <v>32804000</v>
      </c>
      <c r="C14" s="28">
        <v>144527153</v>
      </c>
      <c r="D14" s="28">
        <f t="shared" si="0"/>
        <v>111723153</v>
      </c>
      <c r="E14" s="28">
        <f>D14/B14*100</f>
        <v>340.5778350201195</v>
      </c>
      <c r="F14" s="268" t="s">
        <v>510</v>
      </c>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headerFooter>
    <oddFooter>&amp;C&amp;"Times New Roman,標準"3-44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0"/>
  <sheetViews>
    <sheetView zoomScaleSheetLayoutView="100" zoomScalePageLayoutView="0" workbookViewId="0" topLeftCell="A1">
      <selection activeCell="B33" sqref="B33"/>
    </sheetView>
  </sheetViews>
  <sheetFormatPr defaultColWidth="9.00390625" defaultRowHeight="15.75"/>
  <cols>
    <col min="1" max="1" width="22.50390625" style="41" bestFit="1" customWidth="1"/>
    <col min="2" max="2" width="18.625" style="0" bestFit="1" customWidth="1"/>
    <col min="3" max="3" width="8.50390625" style="0" bestFit="1" customWidth="1"/>
    <col min="4" max="4" width="18.625" style="0" bestFit="1" customWidth="1"/>
    <col min="5" max="5" width="8.50390625" style="0" bestFit="1" customWidth="1"/>
    <col min="6" max="6" width="17.625" style="0" bestFit="1" customWidth="1"/>
    <col min="7" max="7" width="6.75390625" style="0" bestFit="1" customWidth="1"/>
    <col min="8" max="8" width="18.625" style="0" bestFit="1" customWidth="1"/>
    <col min="9" max="9" width="8.50390625" style="0" bestFit="1" customWidth="1"/>
  </cols>
  <sheetData>
    <row r="1" spans="1:9" s="35" customFormat="1" ht="24" customHeight="1">
      <c r="A1" s="326" t="s">
        <v>0</v>
      </c>
      <c r="B1" s="326"/>
      <c r="C1" s="326"/>
      <c r="D1" s="326"/>
      <c r="E1" s="326"/>
      <c r="F1" s="326"/>
      <c r="G1" s="326"/>
      <c r="H1" s="326"/>
      <c r="I1" s="326"/>
    </row>
    <row r="2" spans="1:9" s="35" customFormat="1" ht="24" customHeight="1">
      <c r="A2" s="316" t="s">
        <v>11</v>
      </c>
      <c r="B2" s="316"/>
      <c r="C2" s="316"/>
      <c r="D2" s="316"/>
      <c r="E2" s="316"/>
      <c r="F2" s="316"/>
      <c r="G2" s="316"/>
      <c r="H2" s="316"/>
      <c r="I2" s="316"/>
    </row>
    <row r="3" spans="1:9" s="35" customFormat="1" ht="24" customHeight="1">
      <c r="A3" s="318" t="s">
        <v>401</v>
      </c>
      <c r="B3" s="327"/>
      <c r="C3" s="327"/>
      <c r="D3" s="327"/>
      <c r="E3" s="327"/>
      <c r="F3" s="327"/>
      <c r="G3" s="327"/>
      <c r="H3" s="327"/>
      <c r="I3" s="327"/>
    </row>
    <row r="4" spans="1:9" ht="16.5" customHeight="1">
      <c r="A4" s="328" t="s">
        <v>246</v>
      </c>
      <c r="B4" s="328"/>
      <c r="C4" s="328"/>
      <c r="D4" s="328"/>
      <c r="E4" s="328"/>
      <c r="F4" s="328"/>
      <c r="G4" s="328"/>
      <c r="H4" s="328"/>
      <c r="I4" s="328"/>
    </row>
    <row r="5" spans="1:9" s="42" customFormat="1" ht="21.75" customHeight="1">
      <c r="A5" s="329" t="s">
        <v>247</v>
      </c>
      <c r="B5" s="331" t="s">
        <v>222</v>
      </c>
      <c r="C5" s="332"/>
      <c r="D5" s="331" t="s">
        <v>223</v>
      </c>
      <c r="E5" s="332"/>
      <c r="F5" s="331" t="s">
        <v>248</v>
      </c>
      <c r="G5" s="332"/>
      <c r="H5" s="331" t="s">
        <v>224</v>
      </c>
      <c r="I5" s="332"/>
    </row>
    <row r="6" spans="1:9" s="42" customFormat="1" ht="21.75" customHeight="1">
      <c r="A6" s="330"/>
      <c r="B6" s="120" t="s">
        <v>24</v>
      </c>
      <c r="C6" s="120" t="s">
        <v>6</v>
      </c>
      <c r="D6" s="120" t="s">
        <v>24</v>
      </c>
      <c r="E6" s="120" t="s">
        <v>6</v>
      </c>
      <c r="F6" s="120" t="s">
        <v>24</v>
      </c>
      <c r="G6" s="120" t="s">
        <v>6</v>
      </c>
      <c r="H6" s="120" t="s">
        <v>24</v>
      </c>
      <c r="I6" s="120" t="s">
        <v>6</v>
      </c>
    </row>
    <row r="7" spans="1:9" ht="24.75" customHeight="1">
      <c r="A7" s="38" t="s">
        <v>225</v>
      </c>
      <c r="B7" s="19">
        <v>0</v>
      </c>
      <c r="C7" s="19">
        <v>0</v>
      </c>
      <c r="D7" s="19">
        <v>0</v>
      </c>
      <c r="E7" s="19">
        <v>0</v>
      </c>
      <c r="F7" s="19">
        <v>0</v>
      </c>
      <c r="G7" s="19">
        <v>0</v>
      </c>
      <c r="H7" s="19">
        <v>0</v>
      </c>
      <c r="I7" s="9">
        <v>0</v>
      </c>
    </row>
    <row r="8" spans="1:9" ht="24.75" customHeight="1">
      <c r="A8" s="121" t="s">
        <v>226</v>
      </c>
      <c r="B8" s="22">
        <v>0</v>
      </c>
      <c r="C8" s="22">
        <v>0</v>
      </c>
      <c r="D8" s="22">
        <v>0</v>
      </c>
      <c r="E8" s="22">
        <v>0</v>
      </c>
      <c r="F8" s="22">
        <v>0</v>
      </c>
      <c r="G8" s="22">
        <v>0</v>
      </c>
      <c r="H8" s="22">
        <v>0</v>
      </c>
      <c r="I8" s="27">
        <v>0</v>
      </c>
    </row>
    <row r="9" spans="1:9" ht="24.75" customHeight="1">
      <c r="A9" s="121" t="s">
        <v>227</v>
      </c>
      <c r="B9" s="22">
        <v>0</v>
      </c>
      <c r="C9" s="22">
        <v>0</v>
      </c>
      <c r="D9" s="22">
        <v>0</v>
      </c>
      <c r="E9" s="22">
        <v>0</v>
      </c>
      <c r="F9" s="22">
        <v>0</v>
      </c>
      <c r="G9" s="22">
        <v>0</v>
      </c>
      <c r="H9" s="22">
        <v>0</v>
      </c>
      <c r="I9" s="27">
        <v>0</v>
      </c>
    </row>
    <row r="10" spans="1:9" ht="49.5" customHeight="1" hidden="1">
      <c r="A10" s="121" t="s">
        <v>228</v>
      </c>
      <c r="B10" s="22">
        <v>0</v>
      </c>
      <c r="C10" s="22">
        <v>0</v>
      </c>
      <c r="D10" s="22">
        <v>0</v>
      </c>
      <c r="E10" s="22">
        <v>0</v>
      </c>
      <c r="F10" s="22">
        <v>0</v>
      </c>
      <c r="G10" s="22">
        <v>0</v>
      </c>
      <c r="H10" s="22">
        <v>0</v>
      </c>
      <c r="I10" s="27">
        <v>0</v>
      </c>
    </row>
    <row r="11" spans="1:9" ht="24.75" customHeight="1" hidden="1">
      <c r="A11" s="121" t="s">
        <v>229</v>
      </c>
      <c r="B11" s="22">
        <v>0</v>
      </c>
      <c r="C11" s="22">
        <v>0</v>
      </c>
      <c r="D11" s="22">
        <v>0</v>
      </c>
      <c r="E11" s="22">
        <v>0</v>
      </c>
      <c r="F11" s="22">
        <v>0</v>
      </c>
      <c r="G11" s="22">
        <v>0</v>
      </c>
      <c r="H11" s="22">
        <v>0</v>
      </c>
      <c r="I11" s="27">
        <v>0</v>
      </c>
    </row>
    <row r="12" spans="1:9" ht="24.75" customHeight="1" hidden="1">
      <c r="A12" s="121" t="s">
        <v>230</v>
      </c>
      <c r="B12" s="22"/>
      <c r="C12" s="22">
        <v>0</v>
      </c>
      <c r="D12" s="22">
        <v>0</v>
      </c>
      <c r="E12" s="22">
        <v>0</v>
      </c>
      <c r="F12" s="22">
        <v>0</v>
      </c>
      <c r="G12" s="22">
        <v>0</v>
      </c>
      <c r="H12" s="22">
        <v>0</v>
      </c>
      <c r="I12" s="27">
        <v>0</v>
      </c>
    </row>
    <row r="13" spans="1:9" ht="24.75" customHeight="1">
      <c r="A13" s="38" t="s">
        <v>231</v>
      </c>
      <c r="B13" s="19">
        <v>0</v>
      </c>
      <c r="C13" s="19">
        <v>0</v>
      </c>
      <c r="D13" s="19">
        <v>0</v>
      </c>
      <c r="E13" s="19">
        <v>0</v>
      </c>
      <c r="F13" s="19">
        <v>0</v>
      </c>
      <c r="G13" s="19">
        <v>0</v>
      </c>
      <c r="H13" s="19">
        <v>0</v>
      </c>
      <c r="I13" s="9">
        <v>0</v>
      </c>
    </row>
    <row r="14" spans="1:9" ht="24.75" customHeight="1">
      <c r="A14" s="121" t="s">
        <v>232</v>
      </c>
      <c r="B14" s="22">
        <v>0</v>
      </c>
      <c r="C14" s="22">
        <v>0</v>
      </c>
      <c r="D14" s="22">
        <v>0</v>
      </c>
      <c r="E14" s="22">
        <v>0</v>
      </c>
      <c r="F14" s="22">
        <v>0</v>
      </c>
      <c r="G14" s="22">
        <v>0</v>
      </c>
      <c r="H14" s="22">
        <v>0</v>
      </c>
      <c r="I14" s="27">
        <v>0</v>
      </c>
    </row>
    <row r="15" spans="1:9" ht="24.75" customHeight="1">
      <c r="A15" s="121" t="s">
        <v>233</v>
      </c>
      <c r="B15" s="22">
        <v>0</v>
      </c>
      <c r="C15" s="22">
        <v>0</v>
      </c>
      <c r="D15" s="22">
        <v>0</v>
      </c>
      <c r="E15" s="22">
        <v>0</v>
      </c>
      <c r="F15" s="22">
        <v>0</v>
      </c>
      <c r="G15" s="22">
        <v>0</v>
      </c>
      <c r="H15" s="22">
        <v>0</v>
      </c>
      <c r="I15" s="27">
        <v>0</v>
      </c>
    </row>
    <row r="16" spans="1:9" ht="24.75" customHeight="1" hidden="1">
      <c r="A16" s="121" t="s">
        <v>234</v>
      </c>
      <c r="B16" s="22">
        <v>0</v>
      </c>
      <c r="C16" s="22">
        <v>0</v>
      </c>
      <c r="D16" s="22">
        <v>0</v>
      </c>
      <c r="E16" s="22">
        <v>0</v>
      </c>
      <c r="F16" s="22">
        <v>0</v>
      </c>
      <c r="G16" s="22">
        <v>0</v>
      </c>
      <c r="H16" s="22">
        <v>0</v>
      </c>
      <c r="I16" s="27">
        <v>0</v>
      </c>
    </row>
    <row r="17" spans="1:9" ht="24.75" customHeight="1">
      <c r="A17" s="121" t="s">
        <v>235</v>
      </c>
      <c r="B17" s="22">
        <v>0</v>
      </c>
      <c r="C17" s="22">
        <v>0</v>
      </c>
      <c r="D17" s="22">
        <v>0</v>
      </c>
      <c r="E17" s="22">
        <v>0</v>
      </c>
      <c r="F17" s="22">
        <v>0</v>
      </c>
      <c r="G17" s="22">
        <v>0</v>
      </c>
      <c r="H17" s="22">
        <v>0</v>
      </c>
      <c r="I17" s="27">
        <v>0</v>
      </c>
    </row>
    <row r="18" spans="1:9" ht="24.75" customHeight="1" hidden="1">
      <c r="A18" s="121" t="s">
        <v>236</v>
      </c>
      <c r="B18" s="22">
        <v>0</v>
      </c>
      <c r="C18" s="22">
        <v>0</v>
      </c>
      <c r="D18" s="22">
        <v>0</v>
      </c>
      <c r="E18" s="22">
        <v>0</v>
      </c>
      <c r="F18" s="22">
        <v>0</v>
      </c>
      <c r="G18" s="22">
        <v>0</v>
      </c>
      <c r="H18" s="22">
        <v>0</v>
      </c>
      <c r="I18" s="27">
        <v>0</v>
      </c>
    </row>
    <row r="19" spans="1:9" ht="24.75" customHeight="1">
      <c r="A19" s="38" t="s">
        <v>237</v>
      </c>
      <c r="B19" s="123">
        <v>4464016000</v>
      </c>
      <c r="C19" s="123">
        <v>100</v>
      </c>
      <c r="D19" s="123">
        <v>4573526071</v>
      </c>
      <c r="E19" s="123">
        <v>100</v>
      </c>
      <c r="F19" s="123">
        <v>109510071</v>
      </c>
      <c r="G19" s="123">
        <v>2.45</v>
      </c>
      <c r="H19" s="123">
        <v>3826545015</v>
      </c>
      <c r="I19" s="39">
        <v>100</v>
      </c>
    </row>
    <row r="20" spans="1:9" ht="24.75" customHeight="1">
      <c r="A20" s="121" t="s">
        <v>238</v>
      </c>
      <c r="B20" s="124">
        <v>599423000</v>
      </c>
      <c r="C20" s="124">
        <v>13.43</v>
      </c>
      <c r="D20" s="124">
        <v>746981056</v>
      </c>
      <c r="E20" s="124">
        <v>16.33</v>
      </c>
      <c r="F20" s="124">
        <v>147558056</v>
      </c>
      <c r="G20" s="124">
        <v>24.62</v>
      </c>
      <c r="H20" s="124">
        <v>652908056</v>
      </c>
      <c r="I20" s="125">
        <v>17.06</v>
      </c>
    </row>
    <row r="21" spans="1:9" ht="24.75" customHeight="1">
      <c r="A21" s="121" t="s">
        <v>239</v>
      </c>
      <c r="B21" s="124">
        <v>3864593000</v>
      </c>
      <c r="C21" s="124">
        <v>86.57</v>
      </c>
      <c r="D21" s="124">
        <v>3826545015</v>
      </c>
      <c r="E21" s="124">
        <v>83.67</v>
      </c>
      <c r="F21" s="124">
        <v>-38047985</v>
      </c>
      <c r="G21" s="124">
        <v>0.98</v>
      </c>
      <c r="H21" s="124">
        <v>3173636959</v>
      </c>
      <c r="I21" s="125">
        <v>82.94</v>
      </c>
    </row>
    <row r="22" spans="1:9" ht="24.75" customHeight="1">
      <c r="A22" s="121" t="s">
        <v>230</v>
      </c>
      <c r="B22" s="124">
        <v>0</v>
      </c>
      <c r="C22" s="124">
        <v>0</v>
      </c>
      <c r="D22" s="124">
        <v>0</v>
      </c>
      <c r="E22" s="124">
        <v>0</v>
      </c>
      <c r="F22" s="124">
        <v>0</v>
      </c>
      <c r="G22" s="124">
        <v>0</v>
      </c>
      <c r="H22" s="124">
        <v>0</v>
      </c>
      <c r="I22" s="125">
        <v>0</v>
      </c>
    </row>
    <row r="23" spans="1:9" ht="24.75" customHeight="1">
      <c r="A23" s="38" t="s">
        <v>240</v>
      </c>
      <c r="B23" s="123">
        <v>0</v>
      </c>
      <c r="C23" s="123">
        <v>0</v>
      </c>
      <c r="D23" s="123">
        <v>0</v>
      </c>
      <c r="E23" s="123">
        <v>0</v>
      </c>
      <c r="F23" s="123">
        <v>0</v>
      </c>
      <c r="G23" s="123">
        <v>0</v>
      </c>
      <c r="H23" s="123">
        <v>0</v>
      </c>
      <c r="I23" s="39">
        <v>0</v>
      </c>
    </row>
    <row r="24" spans="1:9" ht="24.75" customHeight="1">
      <c r="A24" s="121" t="s">
        <v>241</v>
      </c>
      <c r="B24" s="124">
        <v>0</v>
      </c>
      <c r="C24" s="124">
        <v>0</v>
      </c>
      <c r="D24" s="124">
        <v>0</v>
      </c>
      <c r="E24" s="124">
        <v>0</v>
      </c>
      <c r="F24" s="124">
        <v>0</v>
      </c>
      <c r="G24" s="124">
        <v>0</v>
      </c>
      <c r="H24" s="124">
        <v>0</v>
      </c>
      <c r="I24" s="125">
        <v>0</v>
      </c>
    </row>
    <row r="25" spans="1:9" ht="24.75" customHeight="1">
      <c r="A25" s="121" t="s">
        <v>242</v>
      </c>
      <c r="B25" s="124">
        <v>0</v>
      </c>
      <c r="C25" s="124">
        <v>0</v>
      </c>
      <c r="D25" s="124">
        <v>0</v>
      </c>
      <c r="E25" s="124">
        <v>0</v>
      </c>
      <c r="F25" s="124">
        <v>0</v>
      </c>
      <c r="G25" s="124">
        <v>0</v>
      </c>
      <c r="H25" s="124">
        <v>0</v>
      </c>
      <c r="I25" s="125">
        <v>0</v>
      </c>
    </row>
    <row r="26" spans="1:9" ht="24.75" customHeight="1">
      <c r="A26" s="121" t="s">
        <v>243</v>
      </c>
      <c r="B26" s="124">
        <v>0</v>
      </c>
      <c r="C26" s="124">
        <v>0</v>
      </c>
      <c r="D26" s="124">
        <v>0</v>
      </c>
      <c r="E26" s="124">
        <v>0</v>
      </c>
      <c r="F26" s="124">
        <v>0</v>
      </c>
      <c r="G26" s="124">
        <v>0</v>
      </c>
      <c r="H26" s="124">
        <v>0</v>
      </c>
      <c r="I26" s="125">
        <v>0</v>
      </c>
    </row>
    <row r="27" spans="1:9" ht="24.75" customHeight="1" hidden="1">
      <c r="A27" s="121" t="s">
        <v>244</v>
      </c>
      <c r="B27" s="124">
        <v>0</v>
      </c>
      <c r="C27" s="124">
        <v>0</v>
      </c>
      <c r="D27" s="124">
        <v>0</v>
      </c>
      <c r="E27" s="124">
        <v>0</v>
      </c>
      <c r="F27" s="124">
        <v>0</v>
      </c>
      <c r="G27" s="124">
        <v>0</v>
      </c>
      <c r="H27" s="124">
        <v>0</v>
      </c>
      <c r="I27" s="125">
        <v>0</v>
      </c>
    </row>
    <row r="28" spans="1:9" ht="24.75" customHeight="1">
      <c r="A28" s="122" t="s">
        <v>245</v>
      </c>
      <c r="B28" s="126">
        <v>4464016000</v>
      </c>
      <c r="C28" s="126">
        <v>100</v>
      </c>
      <c r="D28" s="126">
        <v>4573526071</v>
      </c>
      <c r="E28" s="126">
        <v>100</v>
      </c>
      <c r="F28" s="126">
        <v>109510071</v>
      </c>
      <c r="G28" s="126">
        <v>2.45</v>
      </c>
      <c r="H28" s="126">
        <v>3826545015</v>
      </c>
      <c r="I28" s="127">
        <v>100</v>
      </c>
    </row>
    <row r="29" spans="1:9" ht="30" customHeight="1">
      <c r="A29" s="324"/>
      <c r="B29" s="325"/>
      <c r="C29" s="325"/>
      <c r="D29" s="325"/>
      <c r="E29" s="325"/>
      <c r="F29" s="325"/>
      <c r="G29" s="325"/>
      <c r="H29" s="325"/>
      <c r="I29" s="325"/>
    </row>
    <row r="30" spans="1:9" ht="15.75">
      <c r="A30" s="323"/>
      <c r="B30" s="323"/>
      <c r="C30" s="323"/>
      <c r="D30" s="323"/>
      <c r="E30" s="323"/>
      <c r="F30" s="323"/>
      <c r="G30" s="323"/>
      <c r="H30" s="323"/>
      <c r="I30" s="323"/>
    </row>
  </sheetData>
  <sheetProtection/>
  <mergeCells count="11">
    <mergeCell ref="A30:I30"/>
    <mergeCell ref="A29:I29"/>
    <mergeCell ref="A1:I1"/>
    <mergeCell ref="A2:I2"/>
    <mergeCell ref="A3:I3"/>
    <mergeCell ref="A4:I4"/>
    <mergeCell ref="A5:A6"/>
    <mergeCell ref="B5:C5"/>
    <mergeCell ref="D5:E5"/>
    <mergeCell ref="F5:G5"/>
    <mergeCell ref="H5:I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Footer>&amp;C&amp;"Times New Roman,標準"3-9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view="pageBreakPreview" zoomScaleSheetLayoutView="100" zoomScalePageLayoutView="0" workbookViewId="0" topLeftCell="A25">
      <selection activeCell="G8" sqref="G8"/>
    </sheetView>
  </sheetViews>
  <sheetFormatPr defaultColWidth="9.00390625" defaultRowHeight="15.75"/>
  <cols>
    <col min="1" max="1" width="31.125" style="41" customWidth="1"/>
    <col min="2" max="4" width="17.625" style="0" bestFit="1" customWidth="1"/>
    <col min="5" max="5" width="11.50390625" style="0" customWidth="1"/>
  </cols>
  <sheetData>
    <row r="1" spans="1:5" s="36" customFormat="1" ht="24.75" customHeight="1">
      <c r="A1" s="334" t="s">
        <v>0</v>
      </c>
      <c r="B1" s="334"/>
      <c r="C1" s="334"/>
      <c r="D1" s="334"/>
      <c r="E1" s="334"/>
    </row>
    <row r="2" spans="1:5" s="37" customFormat="1" ht="24.75" customHeight="1">
      <c r="A2" s="335" t="s">
        <v>13</v>
      </c>
      <c r="B2" s="335"/>
      <c r="C2" s="335"/>
      <c r="D2" s="335"/>
      <c r="E2" s="335"/>
    </row>
    <row r="3" spans="1:5" s="34" customFormat="1" ht="24.75" customHeight="1">
      <c r="A3" s="318" t="s">
        <v>401</v>
      </c>
      <c r="B3" s="327"/>
      <c r="C3" s="327"/>
      <c r="D3" s="327"/>
      <c r="E3" s="327"/>
    </row>
    <row r="4" spans="1:5" ht="15.75">
      <c r="A4" s="328" t="s">
        <v>246</v>
      </c>
      <c r="B4" s="328"/>
      <c r="C4" s="328"/>
      <c r="D4" s="328"/>
      <c r="E4" s="328"/>
    </row>
    <row r="5" spans="1:5" s="42" customFormat="1" ht="19.5" customHeight="1">
      <c r="A5" s="329" t="s">
        <v>249</v>
      </c>
      <c r="B5" s="336" t="s">
        <v>20</v>
      </c>
      <c r="C5" s="336" t="s">
        <v>21</v>
      </c>
      <c r="D5" s="336" t="s">
        <v>22</v>
      </c>
      <c r="E5" s="336"/>
    </row>
    <row r="6" spans="1:5" s="42" customFormat="1" ht="19.5" customHeight="1">
      <c r="A6" s="330"/>
      <c r="B6" s="336"/>
      <c r="C6" s="336"/>
      <c r="D6" s="120" t="s">
        <v>24</v>
      </c>
      <c r="E6" s="120" t="s">
        <v>6</v>
      </c>
    </row>
    <row r="7" spans="1:5" ht="22.5" customHeight="1">
      <c r="A7" s="43" t="s">
        <v>452</v>
      </c>
      <c r="B7" s="212">
        <v>-522603000</v>
      </c>
      <c r="C7" s="212">
        <v>-621754045</v>
      </c>
      <c r="D7" s="212">
        <v>-99151045</v>
      </c>
      <c r="E7" s="212">
        <v>18.97</v>
      </c>
    </row>
    <row r="8" spans="1:5" ht="22.5" customHeight="1">
      <c r="A8" s="44" t="s">
        <v>453</v>
      </c>
      <c r="B8" s="211">
        <v>-599423000</v>
      </c>
      <c r="C8" s="211">
        <v>-746981056</v>
      </c>
      <c r="D8" s="211">
        <v>-147558056</v>
      </c>
      <c r="E8" s="211">
        <v>24.62</v>
      </c>
    </row>
    <row r="9" spans="1:5" ht="22.5" customHeight="1">
      <c r="A9" s="44" t="s">
        <v>454</v>
      </c>
      <c r="B9" s="211">
        <v>-4383000</v>
      </c>
      <c r="C9" s="211">
        <v>-9783071</v>
      </c>
      <c r="D9" s="211">
        <v>-5400071</v>
      </c>
      <c r="E9" s="211">
        <v>123.2</v>
      </c>
    </row>
    <row r="10" spans="1:5" ht="36" customHeight="1">
      <c r="A10" s="44" t="s">
        <v>455</v>
      </c>
      <c r="B10" s="211">
        <v>-603806000</v>
      </c>
      <c r="C10" s="211">
        <v>-756764127</v>
      </c>
      <c r="D10" s="211">
        <v>-152958127</v>
      </c>
      <c r="E10" s="211">
        <v>25.33</v>
      </c>
    </row>
    <row r="11" spans="1:5" ht="27.75" customHeight="1">
      <c r="A11" s="44" t="s">
        <v>456</v>
      </c>
      <c r="B11" s="211">
        <v>81137000</v>
      </c>
      <c r="C11" s="211">
        <v>134841324</v>
      </c>
      <c r="D11" s="211">
        <v>53704324</v>
      </c>
      <c r="E11" s="211">
        <v>66.19</v>
      </c>
    </row>
    <row r="12" spans="1:5" ht="40.5" customHeight="1">
      <c r="A12" s="44" t="s">
        <v>457</v>
      </c>
      <c r="B12" s="211">
        <v>-522669000</v>
      </c>
      <c r="C12" s="211">
        <v>-621922803</v>
      </c>
      <c r="D12" s="211">
        <v>-99253803</v>
      </c>
      <c r="E12" s="211">
        <v>18.99</v>
      </c>
    </row>
    <row r="13" spans="1:5" ht="27" customHeight="1">
      <c r="A13" s="44" t="s">
        <v>458</v>
      </c>
      <c r="B13" s="211">
        <v>66000</v>
      </c>
      <c r="C13" s="211">
        <v>168758</v>
      </c>
      <c r="D13" s="211">
        <v>102758</v>
      </c>
      <c r="E13" s="211">
        <v>155.69</v>
      </c>
    </row>
    <row r="14" spans="1:5" ht="34.5" customHeight="1">
      <c r="A14" s="205" t="s">
        <v>459</v>
      </c>
      <c r="B14" s="212">
        <v>-522603000</v>
      </c>
      <c r="C14" s="212">
        <v>-621754045</v>
      </c>
      <c r="D14" s="212">
        <v>-99151045</v>
      </c>
      <c r="E14" s="212">
        <v>18.97</v>
      </c>
    </row>
    <row r="15" spans="1:5" ht="25.5" customHeight="1">
      <c r="A15" s="43" t="s">
        <v>460</v>
      </c>
      <c r="B15" s="212">
        <v>300325000</v>
      </c>
      <c r="C15" s="212">
        <v>577927329</v>
      </c>
      <c r="D15" s="212">
        <v>277602329</v>
      </c>
      <c r="E15" s="212">
        <v>92.43</v>
      </c>
    </row>
    <row r="16" spans="1:5" ht="39.75" customHeight="1">
      <c r="A16" s="44" t="s">
        <v>461</v>
      </c>
      <c r="B16" s="211">
        <v>890000000</v>
      </c>
      <c r="C16" s="211">
        <v>984970475</v>
      </c>
      <c r="D16" s="211">
        <v>94970475</v>
      </c>
      <c r="E16" s="211">
        <v>10.67</v>
      </c>
    </row>
    <row r="17" spans="1:5" ht="40.5" customHeight="1">
      <c r="A17" s="44" t="s">
        <v>462</v>
      </c>
      <c r="B17" s="211">
        <v>6000000</v>
      </c>
      <c r="C17" s="211">
        <v>89432358</v>
      </c>
      <c r="D17" s="211">
        <v>83432358</v>
      </c>
      <c r="E17" s="211">
        <v>1390.54</v>
      </c>
    </row>
    <row r="18" spans="1:5" s="101" customFormat="1" ht="40.5" customHeight="1">
      <c r="A18" s="44" t="s">
        <v>463</v>
      </c>
      <c r="B18" s="211">
        <v>8000</v>
      </c>
      <c r="C18" s="292">
        <v>0</v>
      </c>
      <c r="D18" s="211">
        <v>-8000</v>
      </c>
      <c r="E18" s="211">
        <v>-100</v>
      </c>
    </row>
    <row r="19" spans="1:5" ht="30" customHeight="1">
      <c r="A19" s="44" t="s">
        <v>458</v>
      </c>
      <c r="B19" s="211">
        <v>4317000</v>
      </c>
      <c r="C19" s="211">
        <v>7657523</v>
      </c>
      <c r="D19" s="211">
        <v>3340523</v>
      </c>
      <c r="E19" s="211">
        <v>77.38</v>
      </c>
    </row>
    <row r="20" spans="1:5" ht="28.5" customHeight="1">
      <c r="A20" s="44" t="s">
        <v>464</v>
      </c>
      <c r="B20" s="292">
        <v>0</v>
      </c>
      <c r="C20" s="211">
        <v>2544588</v>
      </c>
      <c r="D20" s="211">
        <v>2544588</v>
      </c>
      <c r="E20" s="211">
        <v>0</v>
      </c>
    </row>
    <row r="21" spans="1:5" ht="36" customHeight="1">
      <c r="A21" s="44" t="s">
        <v>465</v>
      </c>
      <c r="B21" s="211">
        <v>-500000000</v>
      </c>
      <c r="C21" s="211">
        <v>-497872190</v>
      </c>
      <c r="D21" s="211">
        <v>2127810</v>
      </c>
      <c r="E21" s="211">
        <v>-0.43</v>
      </c>
    </row>
    <row r="22" spans="1:5" ht="39" customHeight="1">
      <c r="A22" s="44" t="s">
        <v>466</v>
      </c>
      <c r="B22" s="211">
        <v>-100000000</v>
      </c>
      <c r="C22" s="292">
        <v>0</v>
      </c>
      <c r="D22" s="211">
        <v>100000000</v>
      </c>
      <c r="E22" s="211">
        <v>-100</v>
      </c>
    </row>
    <row r="23" spans="1:5" ht="22.5" customHeight="1">
      <c r="A23" s="44" t="s">
        <v>467</v>
      </c>
      <c r="B23" s="292">
        <v>0</v>
      </c>
      <c r="C23" s="211">
        <v>-8805425</v>
      </c>
      <c r="D23" s="211">
        <v>-8805425</v>
      </c>
      <c r="E23" s="211">
        <v>0</v>
      </c>
    </row>
    <row r="24" spans="1:5" ht="40.5" customHeight="1">
      <c r="A24" s="205" t="s">
        <v>468</v>
      </c>
      <c r="B24" s="212">
        <v>300325000</v>
      </c>
      <c r="C24" s="212">
        <v>577927329</v>
      </c>
      <c r="D24" s="212">
        <v>277602329</v>
      </c>
      <c r="E24" s="212">
        <v>92.43</v>
      </c>
    </row>
    <row r="25" spans="1:5" ht="28.5" customHeight="1">
      <c r="A25" s="43" t="s">
        <v>469</v>
      </c>
      <c r="B25" s="295">
        <v>215650000</v>
      </c>
      <c r="C25" s="212">
        <v>209339060</v>
      </c>
      <c r="D25" s="212">
        <v>-6310940</v>
      </c>
      <c r="E25" s="212">
        <v>-2.93</v>
      </c>
    </row>
    <row r="26" spans="1:5" ht="27" customHeight="1">
      <c r="A26" s="44" t="s">
        <v>470</v>
      </c>
      <c r="B26" s="211">
        <v>215650000</v>
      </c>
      <c r="C26" s="211">
        <v>215650000</v>
      </c>
      <c r="D26" s="292">
        <v>0</v>
      </c>
      <c r="E26" s="211">
        <v>0</v>
      </c>
    </row>
    <row r="27" spans="1:5" ht="42.75" customHeight="1">
      <c r="A27" s="44" t="s">
        <v>471</v>
      </c>
      <c r="B27" s="292">
        <v>0</v>
      </c>
      <c r="C27" s="211">
        <v>-6310940</v>
      </c>
      <c r="D27" s="211">
        <v>-6310940</v>
      </c>
      <c r="E27" s="211">
        <v>0</v>
      </c>
    </row>
    <row r="28" spans="1:5" ht="44.25" customHeight="1">
      <c r="A28" s="88" t="s">
        <v>472</v>
      </c>
      <c r="B28" s="213">
        <v>215650000</v>
      </c>
      <c r="C28" s="213">
        <v>209339060</v>
      </c>
      <c r="D28" s="213">
        <v>-6310940</v>
      </c>
      <c r="E28" s="213">
        <v>-2.93</v>
      </c>
    </row>
    <row r="29" spans="1:5" ht="28.5" customHeight="1">
      <c r="A29" s="43" t="s">
        <v>473</v>
      </c>
      <c r="B29" s="212">
        <v>-6628000</v>
      </c>
      <c r="C29" s="212">
        <v>165512344</v>
      </c>
      <c r="D29" s="212">
        <v>172140344</v>
      </c>
      <c r="E29" s="212">
        <v>-2597.17</v>
      </c>
    </row>
    <row r="30" spans="1:5" ht="22.5" customHeight="1">
      <c r="A30" s="43" t="s">
        <v>474</v>
      </c>
      <c r="B30" s="212">
        <v>77794000</v>
      </c>
      <c r="C30" s="212">
        <v>137443074.75</v>
      </c>
      <c r="D30" s="212">
        <v>59649074.75</v>
      </c>
      <c r="E30" s="212">
        <v>76.68</v>
      </c>
    </row>
    <row r="31" spans="1:5" ht="22.5" customHeight="1">
      <c r="A31" s="214" t="s">
        <v>475</v>
      </c>
      <c r="B31" s="213">
        <v>71166000</v>
      </c>
      <c r="C31" s="213">
        <v>302955418.75</v>
      </c>
      <c r="D31" s="213">
        <v>231789418.75</v>
      </c>
      <c r="E31" s="213">
        <v>325.7</v>
      </c>
    </row>
    <row r="32" spans="1:6" ht="72" customHeight="1">
      <c r="A32" s="333" t="s">
        <v>511</v>
      </c>
      <c r="B32" s="333"/>
      <c r="C32" s="333"/>
      <c r="D32" s="333"/>
      <c r="E32" s="333"/>
      <c r="F32" s="6"/>
    </row>
    <row r="36" ht="15.75">
      <c r="A36" s="102"/>
    </row>
  </sheetData>
  <sheetProtection/>
  <mergeCells count="9">
    <mergeCell ref="A32:E32"/>
    <mergeCell ref="A1:E1"/>
    <mergeCell ref="A2:E2"/>
    <mergeCell ref="A3:E3"/>
    <mergeCell ref="A4:E4"/>
    <mergeCell ref="A5:A6"/>
    <mergeCell ref="B5:B6"/>
    <mergeCell ref="C5:C6"/>
    <mergeCell ref="D5:E5"/>
  </mergeCells>
  <printOptions/>
  <pageMargins left="0.7086614173228347" right="0.5905511811023623" top="0.5905511811023623" bottom="0.5905511811023623" header="0.31496062992125984" footer="0.31496062992125984"/>
  <pageSetup firstPageNumber="10" useFirstPageNumber="1" fitToHeight="0" fitToWidth="1" horizontalDpi="600" verticalDpi="600" orientation="portrait" paperSize="9" scale="92" r:id="rId1"/>
  <headerFooter>
    <oddFooter>&amp;C&amp;"Times New Roman,標準"3-&amp;P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view="pageBreakPreview" zoomScaleSheetLayoutView="100" zoomScalePageLayoutView="0" workbookViewId="0" topLeftCell="A43">
      <selection activeCell="F64" sqref="F64"/>
    </sheetView>
  </sheetViews>
  <sheetFormatPr defaultColWidth="9.00390625" defaultRowHeight="15.75"/>
  <cols>
    <col min="1" max="1" width="26.75390625" style="3" bestFit="1" customWidth="1"/>
    <col min="2" max="2" width="19.50390625" style="0" bestFit="1" customWidth="1"/>
    <col min="3" max="3" width="9.25390625" style="0" bestFit="1" customWidth="1"/>
    <col min="4" max="4" width="19.50390625" style="0" bestFit="1" customWidth="1"/>
    <col min="5" max="5" width="9.25390625" style="0" bestFit="1" customWidth="1"/>
    <col min="6" max="6" width="17.625" style="0" bestFit="1" customWidth="1"/>
    <col min="7" max="7" width="9.25390625" style="0" bestFit="1" customWidth="1"/>
  </cols>
  <sheetData>
    <row r="1" spans="1:7" ht="21.75">
      <c r="A1" s="334" t="s">
        <v>0</v>
      </c>
      <c r="B1" s="334"/>
      <c r="C1" s="334"/>
      <c r="D1" s="334"/>
      <c r="E1" s="334"/>
      <c r="F1" s="334"/>
      <c r="G1" s="334"/>
    </row>
    <row r="2" spans="1:7" ht="21.75">
      <c r="A2" s="335" t="s">
        <v>1</v>
      </c>
      <c r="B2" s="335"/>
      <c r="C2" s="335"/>
      <c r="D2" s="335"/>
      <c r="E2" s="335"/>
      <c r="F2" s="335"/>
      <c r="G2" s="335"/>
    </row>
    <row r="3" spans="1:7" ht="16.5" customHeight="1">
      <c r="A3" s="318" t="s">
        <v>402</v>
      </c>
      <c r="B3" s="327"/>
      <c r="C3" s="327"/>
      <c r="D3" s="327"/>
      <c r="E3" s="327"/>
      <c r="F3" s="327"/>
      <c r="G3" s="327"/>
    </row>
    <row r="4" spans="1:7" ht="16.5" customHeight="1">
      <c r="A4" s="339" t="s">
        <v>250</v>
      </c>
      <c r="B4" s="340"/>
      <c r="C4" s="340"/>
      <c r="D4" s="340"/>
      <c r="E4" s="340"/>
      <c r="F4" s="340"/>
      <c r="G4" s="340"/>
    </row>
    <row r="5" spans="1:7" ht="24" customHeight="1">
      <c r="A5" s="329" t="s">
        <v>19</v>
      </c>
      <c r="B5" s="341" t="s">
        <v>223</v>
      </c>
      <c r="C5" s="342"/>
      <c r="D5" s="341" t="s">
        <v>224</v>
      </c>
      <c r="E5" s="342"/>
      <c r="F5" s="336" t="s">
        <v>22</v>
      </c>
      <c r="G5" s="336"/>
    </row>
    <row r="6" spans="1:7" ht="24" customHeight="1">
      <c r="A6" s="330"/>
      <c r="B6" s="120" t="s">
        <v>24</v>
      </c>
      <c r="C6" s="120" t="s">
        <v>6</v>
      </c>
      <c r="D6" s="120" t="s">
        <v>24</v>
      </c>
      <c r="E6" s="120" t="s">
        <v>6</v>
      </c>
      <c r="F6" s="120" t="s">
        <v>24</v>
      </c>
      <c r="G6" s="120" t="s">
        <v>6</v>
      </c>
    </row>
    <row r="7" spans="1:7" ht="24" customHeight="1">
      <c r="A7" s="135" t="s">
        <v>251</v>
      </c>
      <c r="B7" s="97">
        <f>SUM(B8,B20,B26,B41)</f>
        <v>3268985011.75</v>
      </c>
      <c r="C7" s="215">
        <v>100</v>
      </c>
      <c r="D7" s="97">
        <f>SUM(D8,D20,D26,D41)</f>
        <v>3735698084.75</v>
      </c>
      <c r="E7" s="215">
        <v>100</v>
      </c>
      <c r="F7" s="97">
        <f>B7-D7</f>
        <v>-466713073</v>
      </c>
      <c r="G7" s="218">
        <v>12.49</v>
      </c>
    </row>
    <row r="8" spans="1:7" ht="24" customHeight="1">
      <c r="A8" s="136" t="s">
        <v>252</v>
      </c>
      <c r="B8" s="97">
        <f>SUM(B9,B11,B13,B16,B18)</f>
        <v>1920771576.75</v>
      </c>
      <c r="C8" s="215">
        <v>58.76</v>
      </c>
      <c r="D8" s="97">
        <f>SUM(D9,D11,D13,D16,D18)</f>
        <v>2257004865.75</v>
      </c>
      <c r="E8" s="215">
        <v>60.42</v>
      </c>
      <c r="F8" s="97">
        <f>SUM(F9,F11,F13,F16,F18)</f>
        <v>-336233289</v>
      </c>
      <c r="G8" s="218">
        <v>14.9</v>
      </c>
    </row>
    <row r="9" spans="1:7" ht="24" customHeight="1">
      <c r="A9" s="137" t="s">
        <v>253</v>
      </c>
      <c r="B9" s="97">
        <f>B10</f>
        <v>302955418.75</v>
      </c>
      <c r="C9" s="215">
        <v>9.27</v>
      </c>
      <c r="D9" s="97">
        <f>D10</f>
        <v>137443074.75</v>
      </c>
      <c r="E9" s="215">
        <v>3.68</v>
      </c>
      <c r="F9" s="97">
        <f>F10</f>
        <v>165512344</v>
      </c>
      <c r="G9" s="218">
        <v>120.42</v>
      </c>
    </row>
    <row r="10" spans="1:7" ht="24" customHeight="1">
      <c r="A10" s="138" t="s">
        <v>254</v>
      </c>
      <c r="B10" s="96">
        <v>302955418.75</v>
      </c>
      <c r="C10" s="216">
        <v>9.27</v>
      </c>
      <c r="D10" s="96">
        <v>137443074.75</v>
      </c>
      <c r="E10" s="216">
        <v>3.68</v>
      </c>
      <c r="F10" s="96">
        <f>B10-D10</f>
        <v>165512344</v>
      </c>
      <c r="G10" s="219">
        <v>120.42</v>
      </c>
    </row>
    <row r="11" spans="1:7" ht="24" customHeight="1">
      <c r="A11" s="137" t="s">
        <v>255</v>
      </c>
      <c r="B11" s="97">
        <f>B12</f>
        <v>995000000</v>
      </c>
      <c r="C11" s="215">
        <v>30.44</v>
      </c>
      <c r="D11" s="97">
        <f>D12</f>
        <v>1395000000</v>
      </c>
      <c r="E11" s="215">
        <v>37.34</v>
      </c>
      <c r="F11" s="97">
        <f>F12</f>
        <v>-400000000</v>
      </c>
      <c r="G11" s="218">
        <v>28.67</v>
      </c>
    </row>
    <row r="12" spans="1:7" ht="24" customHeight="1">
      <c r="A12" s="138" t="s">
        <v>256</v>
      </c>
      <c r="B12" s="96">
        <v>995000000</v>
      </c>
      <c r="C12" s="216">
        <v>30.44</v>
      </c>
      <c r="D12" s="96">
        <v>1395000000</v>
      </c>
      <c r="E12" s="216">
        <v>37.34</v>
      </c>
      <c r="F12" s="96">
        <f>B12-D12</f>
        <v>-400000000</v>
      </c>
      <c r="G12" s="219">
        <v>28.67</v>
      </c>
    </row>
    <row r="13" spans="1:7" ht="24" customHeight="1">
      <c r="A13" s="137" t="s">
        <v>257</v>
      </c>
      <c r="B13" s="97">
        <f>SUM(B14:B15)</f>
        <v>9258625</v>
      </c>
      <c r="C13" s="215">
        <v>0.28</v>
      </c>
      <c r="D13" s="97">
        <f>SUM(D14:D15)</f>
        <v>6039302</v>
      </c>
      <c r="E13" s="215">
        <v>0.16</v>
      </c>
      <c r="F13" s="97">
        <f>SUM(F14:F15)</f>
        <v>3219323</v>
      </c>
      <c r="G13" s="218">
        <v>53.31</v>
      </c>
    </row>
    <row r="14" spans="1:7" ht="24" customHeight="1">
      <c r="A14" s="138" t="s">
        <v>258</v>
      </c>
      <c r="B14" s="96">
        <v>6401050</v>
      </c>
      <c r="C14" s="216">
        <v>0.2</v>
      </c>
      <c r="D14" s="96">
        <v>2593929</v>
      </c>
      <c r="E14" s="216">
        <v>0.07</v>
      </c>
      <c r="F14" s="96">
        <f>B14-D14</f>
        <v>3807121</v>
      </c>
      <c r="G14" s="219">
        <v>146.77</v>
      </c>
    </row>
    <row r="15" spans="1:7" ht="24" customHeight="1">
      <c r="A15" s="138" t="s">
        <v>259</v>
      </c>
      <c r="B15" s="96">
        <v>2857575</v>
      </c>
      <c r="C15" s="216">
        <v>0.09</v>
      </c>
      <c r="D15" s="96">
        <v>3445373</v>
      </c>
      <c r="E15" s="216">
        <v>0.09</v>
      </c>
      <c r="F15" s="96">
        <f>B15-D15</f>
        <v>-587798</v>
      </c>
      <c r="G15" s="219">
        <v>17.06</v>
      </c>
    </row>
    <row r="16" spans="1:7" ht="24" customHeight="1">
      <c r="A16" s="137" t="s">
        <v>260</v>
      </c>
      <c r="B16" s="97">
        <f>B17</f>
        <v>10184828</v>
      </c>
      <c r="C16" s="215">
        <v>0.31</v>
      </c>
      <c r="D16" s="97">
        <f>D17</f>
        <v>28051499</v>
      </c>
      <c r="E16" s="215">
        <v>0.75</v>
      </c>
      <c r="F16" s="97">
        <f>F17</f>
        <v>-17866671</v>
      </c>
      <c r="G16" s="218">
        <v>63.69</v>
      </c>
    </row>
    <row r="17" spans="1:7" ht="24" customHeight="1">
      <c r="A17" s="138" t="s">
        <v>261</v>
      </c>
      <c r="B17" s="96">
        <v>10184828</v>
      </c>
      <c r="C17" s="216">
        <v>0.31</v>
      </c>
      <c r="D17" s="96">
        <v>28051499</v>
      </c>
      <c r="E17" s="216">
        <v>0.75</v>
      </c>
      <c r="F17" s="96">
        <f>B17-D17</f>
        <v>-17866671</v>
      </c>
      <c r="G17" s="219">
        <v>63.69</v>
      </c>
    </row>
    <row r="18" spans="1:7" ht="24" customHeight="1">
      <c r="A18" s="137" t="s">
        <v>262</v>
      </c>
      <c r="B18" s="97">
        <f>B19</f>
        <v>603372705</v>
      </c>
      <c r="C18" s="215">
        <v>18.46</v>
      </c>
      <c r="D18" s="97">
        <f>D19</f>
        <v>690470990</v>
      </c>
      <c r="E18" s="215">
        <v>18.48</v>
      </c>
      <c r="F18" s="97">
        <f>F19</f>
        <v>-87098285</v>
      </c>
      <c r="G18" s="218">
        <v>12.61</v>
      </c>
    </row>
    <row r="19" spans="1:7" ht="24" customHeight="1">
      <c r="A19" s="138" t="s">
        <v>263</v>
      </c>
      <c r="B19" s="96">
        <v>603372705</v>
      </c>
      <c r="C19" s="216">
        <v>18.46</v>
      </c>
      <c r="D19" s="96">
        <v>690470990</v>
      </c>
      <c r="E19" s="216">
        <v>18.48</v>
      </c>
      <c r="F19" s="96">
        <f>B19-D19</f>
        <v>-87098285</v>
      </c>
      <c r="G19" s="219">
        <v>12.61</v>
      </c>
    </row>
    <row r="20" spans="1:7" ht="32.25">
      <c r="A20" s="136" t="s">
        <v>264</v>
      </c>
      <c r="B20" s="97">
        <f>SUM(B21,B24)</f>
        <v>238596152</v>
      </c>
      <c r="C20" s="215">
        <v>7.3</v>
      </c>
      <c r="D20" s="97">
        <f>SUM(D21,D24)</f>
        <v>360649168</v>
      </c>
      <c r="E20" s="215">
        <v>9.65</v>
      </c>
      <c r="F20" s="97">
        <f>B20-D20</f>
        <v>-122053016</v>
      </c>
      <c r="G20" s="218">
        <v>33.84</v>
      </c>
    </row>
    <row r="21" spans="1:7" ht="24" customHeight="1">
      <c r="A21" s="137" t="s">
        <v>265</v>
      </c>
      <c r="B21" s="97">
        <f>SUM(B22:B23)</f>
        <v>177378305</v>
      </c>
      <c r="C21" s="215">
        <v>5.43</v>
      </c>
      <c r="D21" s="97">
        <f>SUM(D22:D23)</f>
        <v>177378305</v>
      </c>
      <c r="E21" s="215">
        <v>4.75</v>
      </c>
      <c r="F21" s="97">
        <f>SUM(F22:F23)</f>
        <v>0</v>
      </c>
      <c r="G21" s="218">
        <v>0</v>
      </c>
    </row>
    <row r="22" spans="1:7" ht="32.25">
      <c r="A22" s="138" t="s">
        <v>266</v>
      </c>
      <c r="B22" s="96">
        <v>211933587</v>
      </c>
      <c r="C22" s="216">
        <v>6.48</v>
      </c>
      <c r="D22" s="96">
        <v>211933587</v>
      </c>
      <c r="E22" s="216">
        <v>5.67</v>
      </c>
      <c r="F22" s="96">
        <f>B22-D22</f>
        <v>0</v>
      </c>
      <c r="G22" s="219">
        <v>0</v>
      </c>
    </row>
    <row r="23" spans="1:7" ht="48">
      <c r="A23" s="138" t="s">
        <v>267</v>
      </c>
      <c r="B23" s="96">
        <v>-34555282</v>
      </c>
      <c r="C23" s="216">
        <v>-1.06</v>
      </c>
      <c r="D23" s="96">
        <v>-34555282</v>
      </c>
      <c r="E23" s="216">
        <v>-0.93</v>
      </c>
      <c r="F23" s="96">
        <f>B23-D23</f>
        <v>0</v>
      </c>
      <c r="G23" s="219">
        <v>0</v>
      </c>
    </row>
    <row r="24" spans="1:7" ht="24" customHeight="1">
      <c r="A24" s="137" t="s">
        <v>268</v>
      </c>
      <c r="B24" s="97">
        <f>B25</f>
        <v>61217847</v>
      </c>
      <c r="C24" s="215">
        <v>1.87</v>
      </c>
      <c r="D24" s="97">
        <f>D25</f>
        <v>183270863</v>
      </c>
      <c r="E24" s="215">
        <v>4.91</v>
      </c>
      <c r="F24" s="97">
        <f>B24-D24</f>
        <v>-122053016</v>
      </c>
      <c r="G24" s="218">
        <v>66.6</v>
      </c>
    </row>
    <row r="25" spans="1:7" ht="24" customHeight="1">
      <c r="A25" s="138" t="s">
        <v>269</v>
      </c>
      <c r="B25" s="96">
        <v>61217847</v>
      </c>
      <c r="C25" s="216">
        <v>1.87</v>
      </c>
      <c r="D25" s="96">
        <v>183270863</v>
      </c>
      <c r="E25" s="216">
        <v>4.91</v>
      </c>
      <c r="F25" s="96">
        <f>B25-D25</f>
        <v>-122053016</v>
      </c>
      <c r="G25" s="219">
        <v>66.6</v>
      </c>
    </row>
    <row r="26" spans="1:7" ht="24" customHeight="1">
      <c r="A26" s="136" t="s">
        <v>270</v>
      </c>
      <c r="B26" s="97">
        <f>SUM(B27,B29,B32,B35,B38)</f>
        <v>1096856376</v>
      </c>
      <c r="C26" s="215">
        <v>33.55</v>
      </c>
      <c r="D26" s="97">
        <f>SUM(D27,D29,D32,D35,D38)</f>
        <v>1114088569</v>
      </c>
      <c r="E26" s="215">
        <v>29.82</v>
      </c>
      <c r="F26" s="97">
        <f>SUM(F27,F29,F32,F35,F38)</f>
        <v>-17232193</v>
      </c>
      <c r="G26" s="218">
        <v>1.55</v>
      </c>
    </row>
    <row r="27" spans="1:7" ht="24" customHeight="1">
      <c r="A27" s="137" t="s">
        <v>271</v>
      </c>
      <c r="B27" s="97">
        <f>B28</f>
        <v>374699221</v>
      </c>
      <c r="C27" s="215">
        <v>11.46</v>
      </c>
      <c r="D27" s="97">
        <f>D28</f>
        <v>374699221</v>
      </c>
      <c r="E27" s="215">
        <v>10.03</v>
      </c>
      <c r="F27" s="97">
        <f>F28</f>
        <v>0</v>
      </c>
      <c r="G27" s="218">
        <v>0</v>
      </c>
    </row>
    <row r="28" spans="1:7" ht="24" customHeight="1">
      <c r="A28" s="138" t="s">
        <v>272</v>
      </c>
      <c r="B28" s="96">
        <v>374699221</v>
      </c>
      <c r="C28" s="216">
        <v>11.46</v>
      </c>
      <c r="D28" s="96">
        <v>374699221</v>
      </c>
      <c r="E28" s="216">
        <v>10.03</v>
      </c>
      <c r="F28" s="96">
        <f>B28-D28</f>
        <v>0</v>
      </c>
      <c r="G28" s="219">
        <v>0</v>
      </c>
    </row>
    <row r="29" spans="1:7" ht="24" customHeight="1">
      <c r="A29" s="137" t="s">
        <v>273</v>
      </c>
      <c r="B29" s="97">
        <f>SUM(B30:B31)</f>
        <v>718578832</v>
      </c>
      <c r="C29" s="215">
        <v>21.98</v>
      </c>
      <c r="D29" s="97">
        <f>SUM(D30:D31)</f>
        <v>735103321</v>
      </c>
      <c r="E29" s="215">
        <v>19.68</v>
      </c>
      <c r="F29" s="97">
        <f>SUM(F30:F31)</f>
        <v>-16524489</v>
      </c>
      <c r="G29" s="218">
        <v>2.25</v>
      </c>
    </row>
    <row r="30" spans="1:7" ht="24" customHeight="1">
      <c r="A30" s="138" t="s">
        <v>274</v>
      </c>
      <c r="B30" s="96">
        <v>1013373423</v>
      </c>
      <c r="C30" s="216">
        <v>31</v>
      </c>
      <c r="D30" s="96">
        <v>1013373423</v>
      </c>
      <c r="E30" s="216">
        <v>27.13</v>
      </c>
      <c r="F30" s="96">
        <f>B30-D30</f>
        <v>0</v>
      </c>
      <c r="G30" s="219">
        <v>0</v>
      </c>
    </row>
    <row r="31" spans="1:7" ht="23.25" customHeight="1">
      <c r="A31" s="138" t="s">
        <v>275</v>
      </c>
      <c r="B31" s="96">
        <v>-294794591</v>
      </c>
      <c r="C31" s="216">
        <v>-9.02</v>
      </c>
      <c r="D31" s="96">
        <v>-278270102</v>
      </c>
      <c r="E31" s="216">
        <v>-7.45</v>
      </c>
      <c r="F31" s="96">
        <f>B31-D31</f>
        <v>-16524489</v>
      </c>
      <c r="G31" s="219">
        <v>5.94</v>
      </c>
    </row>
    <row r="32" spans="1:7" ht="24" customHeight="1">
      <c r="A32" s="137" t="s">
        <v>276</v>
      </c>
      <c r="B32" s="97">
        <f>SUM(B33:B34)</f>
        <v>3134924</v>
      </c>
      <c r="C32" s="215">
        <v>0.1</v>
      </c>
      <c r="D32" s="97">
        <f>SUM(D33:D34)</f>
        <v>3697785</v>
      </c>
      <c r="E32" s="215">
        <v>0.1</v>
      </c>
      <c r="F32" s="97">
        <f>SUM(F33:F34)</f>
        <v>-562861</v>
      </c>
      <c r="G32" s="218">
        <v>15.22</v>
      </c>
    </row>
    <row r="33" spans="1:7" ht="24" customHeight="1">
      <c r="A33" s="138" t="s">
        <v>277</v>
      </c>
      <c r="B33" s="96">
        <v>82373426</v>
      </c>
      <c r="C33" s="216">
        <v>2.52</v>
      </c>
      <c r="D33" s="96">
        <v>82373426</v>
      </c>
      <c r="E33" s="216">
        <v>2.21</v>
      </c>
      <c r="F33" s="96">
        <f>B33-D33</f>
        <v>0</v>
      </c>
      <c r="G33" s="219">
        <v>0</v>
      </c>
    </row>
    <row r="34" spans="1:7" ht="26.25" customHeight="1">
      <c r="A34" s="138" t="s">
        <v>278</v>
      </c>
      <c r="B34" s="96">
        <v>-79238502</v>
      </c>
      <c r="C34" s="216">
        <v>-2.42</v>
      </c>
      <c r="D34" s="96">
        <v>-78675641</v>
      </c>
      <c r="E34" s="216">
        <v>-2.11</v>
      </c>
      <c r="F34" s="96">
        <f>B34-D34</f>
        <v>-562861</v>
      </c>
      <c r="G34" s="219">
        <v>0.72</v>
      </c>
    </row>
    <row r="35" spans="1:7" ht="24" customHeight="1">
      <c r="A35" s="137" t="s">
        <v>279</v>
      </c>
      <c r="B35" s="97">
        <f>SUM(B36:B37)</f>
        <v>3725</v>
      </c>
      <c r="C35" s="215">
        <v>0</v>
      </c>
      <c r="D35" s="97">
        <f>SUM(D36:D37)</f>
        <v>5344</v>
      </c>
      <c r="E35" s="215">
        <v>0</v>
      </c>
      <c r="F35" s="97">
        <f>SUM(F36:F37)</f>
        <v>-1619</v>
      </c>
      <c r="G35" s="218">
        <v>30.3</v>
      </c>
    </row>
    <row r="36" spans="1:7" ht="24" customHeight="1">
      <c r="A36" s="138" t="s">
        <v>280</v>
      </c>
      <c r="B36" s="96">
        <v>9791367</v>
      </c>
      <c r="C36" s="216">
        <v>0.3</v>
      </c>
      <c r="D36" s="96">
        <v>9791367</v>
      </c>
      <c r="E36" s="216">
        <v>0.26</v>
      </c>
      <c r="F36" s="96">
        <f>B36-D36</f>
        <v>0</v>
      </c>
      <c r="G36" s="219">
        <v>0</v>
      </c>
    </row>
    <row r="37" spans="1:7" ht="32.25">
      <c r="A37" s="138" t="s">
        <v>281</v>
      </c>
      <c r="B37" s="96">
        <v>-9787642</v>
      </c>
      <c r="C37" s="216">
        <v>-0.3</v>
      </c>
      <c r="D37" s="96">
        <v>-9786023</v>
      </c>
      <c r="E37" s="216">
        <v>-0.26</v>
      </c>
      <c r="F37" s="96">
        <f>B37-D37</f>
        <v>-1619</v>
      </c>
      <c r="G37" s="219">
        <v>0.02</v>
      </c>
    </row>
    <row r="38" spans="1:7" ht="24" customHeight="1">
      <c r="A38" s="137" t="s">
        <v>282</v>
      </c>
      <c r="B38" s="97">
        <f>SUM(B39:B40)</f>
        <v>439674</v>
      </c>
      <c r="C38" s="215">
        <v>0.01</v>
      </c>
      <c r="D38" s="97">
        <f>SUM(D39:D40)</f>
        <v>582898</v>
      </c>
      <c r="E38" s="215">
        <v>0.02</v>
      </c>
      <c r="F38" s="97">
        <f>SUM(F39:F40)</f>
        <v>-143224</v>
      </c>
      <c r="G38" s="218">
        <v>24.57</v>
      </c>
    </row>
    <row r="39" spans="1:7" ht="24" customHeight="1">
      <c r="A39" s="138" t="s">
        <v>283</v>
      </c>
      <c r="B39" s="96">
        <v>26035597</v>
      </c>
      <c r="C39" s="216">
        <v>0.8</v>
      </c>
      <c r="D39" s="96">
        <v>30112731</v>
      </c>
      <c r="E39" s="216">
        <v>0.81</v>
      </c>
      <c r="F39" s="96">
        <f>B39-D39</f>
        <v>-4077134</v>
      </c>
      <c r="G39" s="219">
        <v>13.54</v>
      </c>
    </row>
    <row r="40" spans="1:7" ht="24" customHeight="1">
      <c r="A40" s="138" t="s">
        <v>284</v>
      </c>
      <c r="B40" s="96">
        <v>-25595923</v>
      </c>
      <c r="C40" s="216">
        <v>-0.78</v>
      </c>
      <c r="D40" s="96">
        <v>-29529833</v>
      </c>
      <c r="E40" s="216">
        <v>-0.79</v>
      </c>
      <c r="F40" s="96">
        <f>B40-D40</f>
        <v>3933910</v>
      </c>
      <c r="G40" s="219">
        <v>13.32</v>
      </c>
    </row>
    <row r="41" spans="1:7" ht="24" customHeight="1">
      <c r="A41" s="221" t="s">
        <v>285</v>
      </c>
      <c r="B41" s="141">
        <f>B42</f>
        <v>12760907</v>
      </c>
      <c r="C41" s="222">
        <v>0.39</v>
      </c>
      <c r="D41" s="141">
        <f>D42</f>
        <v>3955482</v>
      </c>
      <c r="E41" s="222">
        <v>0.11</v>
      </c>
      <c r="F41" s="141">
        <f>F42</f>
        <v>8805425</v>
      </c>
      <c r="G41" s="223">
        <v>222.61</v>
      </c>
    </row>
    <row r="42" spans="1:7" ht="24" customHeight="1">
      <c r="A42" s="137" t="s">
        <v>286</v>
      </c>
      <c r="B42" s="97">
        <f>B43</f>
        <v>12760907</v>
      </c>
      <c r="C42" s="215">
        <v>0.39</v>
      </c>
      <c r="D42" s="97">
        <f>D43</f>
        <v>3955482</v>
      </c>
      <c r="E42" s="215">
        <v>0.11</v>
      </c>
      <c r="F42" s="97">
        <f>F43</f>
        <v>8805425</v>
      </c>
      <c r="G42" s="218">
        <v>222.61</v>
      </c>
    </row>
    <row r="43" spans="1:7" ht="24" customHeight="1">
      <c r="A43" s="138" t="s">
        <v>287</v>
      </c>
      <c r="B43" s="96">
        <v>12760907</v>
      </c>
      <c r="C43" s="216">
        <v>0.39</v>
      </c>
      <c r="D43" s="96">
        <v>3955482</v>
      </c>
      <c r="E43" s="216">
        <v>0.11</v>
      </c>
      <c r="F43" s="96">
        <f>B43-D43</f>
        <v>8805425</v>
      </c>
      <c r="G43" s="219">
        <v>222.61</v>
      </c>
    </row>
    <row r="44" spans="1:7" ht="24" customHeight="1">
      <c r="A44" s="138" t="s">
        <v>288</v>
      </c>
      <c r="B44" s="96">
        <f>SUM(B8,B20,B26,B41)</f>
        <v>3268985011.75</v>
      </c>
      <c r="C44" s="216">
        <v>100</v>
      </c>
      <c r="D44" s="96">
        <f>SUM(D8,D20,D26,D41)</f>
        <v>3735698084.75</v>
      </c>
      <c r="E44" s="216">
        <v>100</v>
      </c>
      <c r="F44" s="96">
        <f>B44-D44</f>
        <v>-466713073</v>
      </c>
      <c r="G44" s="219">
        <v>12.49</v>
      </c>
    </row>
    <row r="45" spans="1:7" ht="24" customHeight="1">
      <c r="A45" s="135" t="s">
        <v>289</v>
      </c>
      <c r="B45" s="97">
        <f>SUM(B46,B49)</f>
        <v>100207244</v>
      </c>
      <c r="C45" s="215">
        <v>3.07</v>
      </c>
      <c r="D45" s="97">
        <f>SUM(D46,D49)</f>
        <v>37669686</v>
      </c>
      <c r="E45" s="215">
        <v>1.01</v>
      </c>
      <c r="F45" s="97">
        <f>B45-D45</f>
        <v>62537558</v>
      </c>
      <c r="G45" s="218">
        <v>166.02</v>
      </c>
    </row>
    <row r="46" spans="1:7" ht="24" customHeight="1">
      <c r="A46" s="136" t="s">
        <v>290</v>
      </c>
      <c r="B46" s="97">
        <f>B47</f>
        <v>90936184</v>
      </c>
      <c r="C46" s="215">
        <v>2.78</v>
      </c>
      <c r="D46" s="97">
        <f>D47</f>
        <v>22087686</v>
      </c>
      <c r="E46" s="215">
        <v>0.59</v>
      </c>
      <c r="F46" s="97">
        <f aca="true" t="shared" si="0" ref="F46:F62">B46-D46</f>
        <v>68848498</v>
      </c>
      <c r="G46" s="218">
        <v>311.71</v>
      </c>
    </row>
    <row r="47" spans="1:7" ht="24" customHeight="1">
      <c r="A47" s="137" t="s">
        <v>291</v>
      </c>
      <c r="B47" s="97">
        <f>B48</f>
        <v>90936184</v>
      </c>
      <c r="C47" s="215">
        <v>2.78</v>
      </c>
      <c r="D47" s="97">
        <f>D48</f>
        <v>22087686</v>
      </c>
      <c r="E47" s="215">
        <v>0.59</v>
      </c>
      <c r="F47" s="97">
        <f t="shared" si="0"/>
        <v>68848498</v>
      </c>
      <c r="G47" s="218">
        <v>311.71</v>
      </c>
    </row>
    <row r="48" spans="1:7" ht="24" customHeight="1">
      <c r="A48" s="138" t="s">
        <v>292</v>
      </c>
      <c r="B48" s="96">
        <v>90936184</v>
      </c>
      <c r="C48" s="216">
        <v>2.78</v>
      </c>
      <c r="D48" s="96">
        <v>22087686</v>
      </c>
      <c r="E48" s="216">
        <v>0.59</v>
      </c>
      <c r="F48" s="96">
        <f t="shared" si="0"/>
        <v>68848498</v>
      </c>
      <c r="G48" s="219">
        <v>311.71</v>
      </c>
    </row>
    <row r="49" spans="1:7" ht="24" customHeight="1">
      <c r="A49" s="136" t="s">
        <v>293</v>
      </c>
      <c r="B49" s="97">
        <f>B50</f>
        <v>9271060</v>
      </c>
      <c r="C49" s="215">
        <v>0.28</v>
      </c>
      <c r="D49" s="97">
        <f>D50</f>
        <v>15582000</v>
      </c>
      <c r="E49" s="215">
        <v>0.42</v>
      </c>
      <c r="F49" s="97">
        <f t="shared" si="0"/>
        <v>-6310940</v>
      </c>
      <c r="G49" s="218">
        <v>40.5</v>
      </c>
    </row>
    <row r="50" spans="1:7" ht="24" customHeight="1">
      <c r="A50" s="137" t="s">
        <v>294</v>
      </c>
      <c r="B50" s="97">
        <f>B51</f>
        <v>9271060</v>
      </c>
      <c r="C50" s="215">
        <v>0.28</v>
      </c>
      <c r="D50" s="97">
        <f>D51</f>
        <v>15582000</v>
      </c>
      <c r="E50" s="215">
        <v>0.42</v>
      </c>
      <c r="F50" s="97">
        <f t="shared" si="0"/>
        <v>-6310940</v>
      </c>
      <c r="G50" s="218">
        <v>40.5</v>
      </c>
    </row>
    <row r="51" spans="1:7" ht="24" customHeight="1">
      <c r="A51" s="138" t="s">
        <v>295</v>
      </c>
      <c r="B51" s="96">
        <v>9271060</v>
      </c>
      <c r="C51" s="216">
        <v>0.28</v>
      </c>
      <c r="D51" s="96">
        <v>15582000</v>
      </c>
      <c r="E51" s="216">
        <v>0.42</v>
      </c>
      <c r="F51" s="96">
        <f t="shared" si="0"/>
        <v>-6310940</v>
      </c>
      <c r="G51" s="219">
        <v>40.5</v>
      </c>
    </row>
    <row r="52" spans="1:7" ht="24" customHeight="1">
      <c r="A52" s="135" t="s">
        <v>296</v>
      </c>
      <c r="B52" s="97">
        <f>SUM(B53,B56,B59)</f>
        <v>3168777767.75</v>
      </c>
      <c r="C52" s="215">
        <v>96.93</v>
      </c>
      <c r="D52" s="97">
        <f>SUM(D53,D56,D59)</f>
        <v>3698028398.75</v>
      </c>
      <c r="E52" s="215">
        <v>98.99</v>
      </c>
      <c r="F52" s="97">
        <f t="shared" si="0"/>
        <v>-529250631</v>
      </c>
      <c r="G52" s="218">
        <v>14.31</v>
      </c>
    </row>
    <row r="53" spans="1:7" ht="24" customHeight="1">
      <c r="A53" s="136" t="s">
        <v>297</v>
      </c>
      <c r="B53" s="97">
        <f>B54</f>
        <v>7742303838.75</v>
      </c>
      <c r="C53" s="215">
        <v>236.84</v>
      </c>
      <c r="D53" s="97">
        <f>D54</f>
        <v>7526653838.75</v>
      </c>
      <c r="E53" s="215">
        <v>201.48</v>
      </c>
      <c r="F53" s="97">
        <f t="shared" si="0"/>
        <v>215650000</v>
      </c>
      <c r="G53" s="218">
        <v>2.87</v>
      </c>
    </row>
    <row r="54" spans="1:7" ht="24" customHeight="1">
      <c r="A54" s="137" t="s">
        <v>297</v>
      </c>
      <c r="B54" s="97">
        <f>B55</f>
        <v>7742303838.75</v>
      </c>
      <c r="C54" s="215">
        <v>236.84</v>
      </c>
      <c r="D54" s="97">
        <f>D55</f>
        <v>7526653838.75</v>
      </c>
      <c r="E54" s="215">
        <v>201.48</v>
      </c>
      <c r="F54" s="97">
        <f t="shared" si="0"/>
        <v>215650000</v>
      </c>
      <c r="G54" s="218">
        <v>2.87</v>
      </c>
    </row>
    <row r="55" spans="1:7" ht="24" customHeight="1">
      <c r="A55" s="138" t="s">
        <v>298</v>
      </c>
      <c r="B55" s="96">
        <v>7742303838.75</v>
      </c>
      <c r="C55" s="216">
        <v>236.84</v>
      </c>
      <c r="D55" s="96">
        <v>7526653838.75</v>
      </c>
      <c r="E55" s="216">
        <v>201.48</v>
      </c>
      <c r="F55" s="96">
        <f t="shared" si="0"/>
        <v>215650000</v>
      </c>
      <c r="G55" s="219">
        <v>2.87</v>
      </c>
    </row>
    <row r="56" spans="1:7" ht="24" customHeight="1">
      <c r="A56" s="136" t="s">
        <v>299</v>
      </c>
      <c r="B56" s="97">
        <f>B57</f>
        <v>-4573526071</v>
      </c>
      <c r="C56" s="215">
        <v>-139.91</v>
      </c>
      <c r="D56" s="97">
        <f>D57</f>
        <v>-3826545015</v>
      </c>
      <c r="E56" s="215">
        <v>-102.43</v>
      </c>
      <c r="F56" s="97">
        <f t="shared" si="0"/>
        <v>-746981056</v>
      </c>
      <c r="G56" s="218">
        <v>19.52</v>
      </c>
    </row>
    <row r="57" spans="1:7" ht="24" customHeight="1">
      <c r="A57" s="137" t="s">
        <v>300</v>
      </c>
      <c r="B57" s="97">
        <f>B58</f>
        <v>-4573526071</v>
      </c>
      <c r="C57" s="215">
        <v>-139.91</v>
      </c>
      <c r="D57" s="97">
        <f>D58</f>
        <v>-3826545015</v>
      </c>
      <c r="E57" s="215">
        <v>-102.43</v>
      </c>
      <c r="F57" s="97">
        <f t="shared" si="0"/>
        <v>-746981056</v>
      </c>
      <c r="G57" s="218">
        <v>19.52</v>
      </c>
    </row>
    <row r="58" spans="1:7" ht="24" customHeight="1">
      <c r="A58" s="138" t="s">
        <v>301</v>
      </c>
      <c r="B58" s="96">
        <v>-4573526071</v>
      </c>
      <c r="C58" s="216">
        <v>-139.91</v>
      </c>
      <c r="D58" s="96">
        <v>-3826545015</v>
      </c>
      <c r="E58" s="216">
        <v>-102.43</v>
      </c>
      <c r="F58" s="96">
        <f t="shared" si="0"/>
        <v>-746981056</v>
      </c>
      <c r="G58" s="219">
        <v>19.52</v>
      </c>
    </row>
    <row r="59" spans="1:7" ht="24" customHeight="1">
      <c r="A59" s="136" t="s">
        <v>302</v>
      </c>
      <c r="B59" s="97">
        <f>B60</f>
        <v>0</v>
      </c>
      <c r="C59" s="215">
        <v>0</v>
      </c>
      <c r="D59" s="97">
        <f>D60</f>
        <v>-2080425</v>
      </c>
      <c r="E59" s="215">
        <v>-0.06</v>
      </c>
      <c r="F59" s="97">
        <f t="shared" si="0"/>
        <v>2080425</v>
      </c>
      <c r="G59" s="218">
        <v>100</v>
      </c>
    </row>
    <row r="60" spans="1:7" ht="24" customHeight="1">
      <c r="A60" s="137" t="s">
        <v>303</v>
      </c>
      <c r="B60" s="97">
        <f>B61</f>
        <v>0</v>
      </c>
      <c r="C60" s="215">
        <v>0</v>
      </c>
      <c r="D60" s="97">
        <f>D61</f>
        <v>-2080425</v>
      </c>
      <c r="E60" s="215">
        <v>-0.06</v>
      </c>
      <c r="F60" s="97">
        <f t="shared" si="0"/>
        <v>2080425</v>
      </c>
      <c r="G60" s="218">
        <v>100</v>
      </c>
    </row>
    <row r="61" spans="1:7" ht="32.25">
      <c r="A61" s="138" t="s">
        <v>304</v>
      </c>
      <c r="B61" s="96">
        <v>0</v>
      </c>
      <c r="C61" s="216">
        <v>0</v>
      </c>
      <c r="D61" s="96">
        <v>-2080425</v>
      </c>
      <c r="E61" s="216">
        <v>-0.06</v>
      </c>
      <c r="F61" s="96">
        <f t="shared" si="0"/>
        <v>2080425</v>
      </c>
      <c r="G61" s="219">
        <v>100</v>
      </c>
    </row>
    <row r="62" spans="1:7" ht="24" customHeight="1">
      <c r="A62" s="139" t="s">
        <v>288</v>
      </c>
      <c r="B62" s="140">
        <f>SUM(B45,B52)</f>
        <v>3268985011.75</v>
      </c>
      <c r="C62" s="217">
        <v>100</v>
      </c>
      <c r="D62" s="140">
        <f>SUM(D45,D52)</f>
        <v>3735698084.75</v>
      </c>
      <c r="E62" s="217">
        <v>100</v>
      </c>
      <c r="F62" s="140">
        <f t="shared" si="0"/>
        <v>-466713073</v>
      </c>
      <c r="G62" s="220">
        <v>12.49</v>
      </c>
    </row>
    <row r="63" spans="1:7" ht="25.5" customHeight="1">
      <c r="A63" s="337" t="s">
        <v>519</v>
      </c>
      <c r="B63" s="338"/>
      <c r="C63" s="338"/>
      <c r="D63" s="338"/>
      <c r="E63" s="338"/>
      <c r="F63" s="338"/>
      <c r="G63" s="338"/>
    </row>
    <row r="64" ht="39.75" customHeight="1"/>
  </sheetData>
  <sheetProtection/>
  <mergeCells count="9">
    <mergeCell ref="A63:G63"/>
    <mergeCell ref="A1:G1"/>
    <mergeCell ref="A2:G2"/>
    <mergeCell ref="A3:G3"/>
    <mergeCell ref="A4:G4"/>
    <mergeCell ref="A5:A6"/>
    <mergeCell ref="B5:C5"/>
    <mergeCell ref="D5:E5"/>
    <mergeCell ref="F5:G5"/>
  </mergeCells>
  <printOptions/>
  <pageMargins left="0.7086614173228347" right="0.5905511811023623" top="0.5905511811023623" bottom="0.5905511811023623" header="0.31496062992125984" footer="0.31496062992125984"/>
  <pageSetup firstPageNumber="12" useFirstPageNumber="1" fitToHeight="0" fitToWidth="1" horizontalDpi="600" verticalDpi="600" orientation="portrait" paperSize="9" scale="80" r:id="rId1"/>
  <headerFooter>
    <oddFooter>&amp;C&amp;"Times New Roman,標準"3-&amp;P</oddFooter>
  </headerFooter>
</worksheet>
</file>

<file path=xl/worksheets/sheet7.xml><?xml version="1.0" encoding="utf-8"?>
<worksheet xmlns="http://schemas.openxmlformats.org/spreadsheetml/2006/main" xmlns:r="http://schemas.openxmlformats.org/officeDocument/2006/relationships">
  <dimension ref="A1:E38"/>
  <sheetViews>
    <sheetView zoomScalePageLayoutView="0" workbookViewId="0" topLeftCell="A1">
      <selection activeCell="G25" sqref="G25"/>
    </sheetView>
  </sheetViews>
  <sheetFormatPr defaultColWidth="9.00390625" defaultRowHeight="15.75"/>
  <cols>
    <col min="1" max="1" width="24.875" style="91" customWidth="1"/>
    <col min="2" max="3" width="18.125" style="92" customWidth="1"/>
    <col min="4" max="4" width="17.875" style="92" customWidth="1"/>
    <col min="5" max="5" width="20.625" style="94" hidden="1" customWidth="1"/>
    <col min="6" max="8" width="8.875" style="91" customWidth="1"/>
    <col min="9" max="16384" width="9.00390625" style="91" customWidth="1"/>
  </cols>
  <sheetData>
    <row r="1" spans="1:5" s="90" customFormat="1" ht="41.25" customHeight="1">
      <c r="A1" s="343" t="s">
        <v>179</v>
      </c>
      <c r="B1" s="343"/>
      <c r="C1" s="343"/>
      <c r="D1" s="343"/>
      <c r="E1" s="343"/>
    </row>
    <row r="2" spans="1:5" ht="60" customHeight="1">
      <c r="A2" s="343"/>
      <c r="B2" s="343"/>
      <c r="C2" s="343"/>
      <c r="D2" s="343"/>
      <c r="E2" s="343"/>
    </row>
    <row r="3" spans="1:5" ht="60" customHeight="1">
      <c r="A3" s="343"/>
      <c r="B3" s="343"/>
      <c r="C3" s="343"/>
      <c r="D3" s="343"/>
      <c r="E3" s="343"/>
    </row>
    <row r="4" spans="1:5" ht="60" customHeight="1">
      <c r="A4" s="343"/>
      <c r="B4" s="343"/>
      <c r="C4" s="343"/>
      <c r="D4" s="343"/>
      <c r="E4" s="343"/>
    </row>
    <row r="5" spans="1:5" ht="32.25" customHeight="1" hidden="1">
      <c r="A5" s="343"/>
      <c r="B5" s="343"/>
      <c r="C5" s="343"/>
      <c r="D5" s="343"/>
      <c r="E5" s="343"/>
    </row>
    <row r="6" spans="1:5" ht="32.25" customHeight="1" hidden="1">
      <c r="A6" s="343"/>
      <c r="B6" s="343"/>
      <c r="C6" s="343"/>
      <c r="D6" s="343"/>
      <c r="E6" s="343"/>
    </row>
    <row r="7" spans="1:5" ht="32.25" customHeight="1" hidden="1">
      <c r="A7" s="343"/>
      <c r="B7" s="343"/>
      <c r="C7" s="343"/>
      <c r="D7" s="343"/>
      <c r="E7" s="343"/>
    </row>
    <row r="8" spans="1:5" ht="60" customHeight="1">
      <c r="A8" s="343"/>
      <c r="B8" s="343"/>
      <c r="C8" s="343"/>
      <c r="D8" s="343"/>
      <c r="E8" s="343"/>
    </row>
    <row r="9" spans="1:5" ht="32.25" customHeight="1" hidden="1">
      <c r="A9" s="343"/>
      <c r="B9" s="343"/>
      <c r="C9" s="343"/>
      <c r="D9" s="343"/>
      <c r="E9" s="343"/>
    </row>
    <row r="10" spans="1:5" ht="32.25" customHeight="1" hidden="1">
      <c r="A10" s="343"/>
      <c r="B10" s="343"/>
      <c r="C10" s="343"/>
      <c r="D10" s="343"/>
      <c r="E10" s="343"/>
    </row>
    <row r="11" spans="1:5" ht="32.25" customHeight="1" hidden="1">
      <c r="A11" s="343"/>
      <c r="B11" s="343"/>
      <c r="C11" s="343"/>
      <c r="D11" s="343"/>
      <c r="E11" s="343"/>
    </row>
    <row r="12" spans="1:5" ht="60" customHeight="1">
      <c r="A12" s="343"/>
      <c r="B12" s="343"/>
      <c r="C12" s="343"/>
      <c r="D12" s="343"/>
      <c r="E12" s="343"/>
    </row>
    <row r="13" spans="1:5" ht="32.25" customHeight="1" hidden="1">
      <c r="A13" s="343"/>
      <c r="B13" s="343"/>
      <c r="C13" s="343"/>
      <c r="D13" s="343"/>
      <c r="E13" s="343"/>
    </row>
    <row r="14" spans="1:5" ht="32.25" customHeight="1" hidden="1">
      <c r="A14" s="343"/>
      <c r="B14" s="343"/>
      <c r="C14" s="343"/>
      <c r="D14" s="343"/>
      <c r="E14" s="343"/>
    </row>
    <row r="15" spans="1:5" ht="32.25" customHeight="1" hidden="1">
      <c r="A15" s="343"/>
      <c r="B15" s="343"/>
      <c r="C15" s="343"/>
      <c r="D15" s="343"/>
      <c r="E15" s="343"/>
    </row>
    <row r="16" spans="1:5" ht="60" customHeight="1">
      <c r="A16" s="343"/>
      <c r="B16" s="343"/>
      <c r="C16" s="343"/>
      <c r="D16" s="343"/>
      <c r="E16" s="343"/>
    </row>
    <row r="17" spans="1:5" ht="32.25" customHeight="1" hidden="1">
      <c r="A17" s="343"/>
      <c r="B17" s="343"/>
      <c r="C17" s="343"/>
      <c r="D17" s="343"/>
      <c r="E17" s="343"/>
    </row>
    <row r="18" spans="1:5" ht="33.75" customHeight="1" hidden="1">
      <c r="A18" s="343"/>
      <c r="B18" s="343"/>
      <c r="C18" s="343"/>
      <c r="D18" s="343"/>
      <c r="E18" s="343"/>
    </row>
    <row r="19" spans="1:5" ht="32.25" customHeight="1" hidden="1">
      <c r="A19" s="343"/>
      <c r="B19" s="343"/>
      <c r="C19" s="343"/>
      <c r="D19" s="343"/>
      <c r="E19" s="343"/>
    </row>
    <row r="20" spans="1:5" ht="60" customHeight="1">
      <c r="A20" s="343"/>
      <c r="B20" s="343"/>
      <c r="C20" s="343"/>
      <c r="D20" s="343"/>
      <c r="E20" s="343"/>
    </row>
    <row r="21" spans="1:5" ht="32.25" customHeight="1" hidden="1">
      <c r="A21" s="343"/>
      <c r="B21" s="343"/>
      <c r="C21" s="343"/>
      <c r="D21" s="343"/>
      <c r="E21" s="343"/>
    </row>
    <row r="22" spans="1:5" ht="32.25" customHeight="1" hidden="1">
      <c r="A22" s="343"/>
      <c r="B22" s="343"/>
      <c r="C22" s="343"/>
      <c r="D22" s="343"/>
      <c r="E22" s="343"/>
    </row>
    <row r="23" spans="1:5" ht="32.25" customHeight="1" hidden="1">
      <c r="A23" s="343"/>
      <c r="B23" s="343"/>
      <c r="C23" s="343"/>
      <c r="D23" s="343"/>
      <c r="E23" s="343"/>
    </row>
    <row r="24" spans="1:5" ht="60" customHeight="1">
      <c r="A24" s="343"/>
      <c r="B24" s="343"/>
      <c r="C24" s="343"/>
      <c r="D24" s="343"/>
      <c r="E24" s="343"/>
    </row>
    <row r="25" spans="1:5" ht="60" customHeight="1">
      <c r="A25" s="343"/>
      <c r="B25" s="343"/>
      <c r="C25" s="343"/>
      <c r="D25" s="343"/>
      <c r="E25" s="343"/>
    </row>
    <row r="26" spans="1:5" ht="32.25" customHeight="1" hidden="1">
      <c r="A26" s="343"/>
      <c r="B26" s="343"/>
      <c r="C26" s="343"/>
      <c r="D26" s="343"/>
      <c r="E26" s="343"/>
    </row>
    <row r="27" spans="1:5" ht="32.25" customHeight="1" hidden="1">
      <c r="A27" s="343"/>
      <c r="B27" s="343"/>
      <c r="C27" s="343"/>
      <c r="D27" s="343"/>
      <c r="E27" s="343"/>
    </row>
    <row r="28" spans="1:5" ht="32.25" customHeight="1" hidden="1">
      <c r="A28" s="343"/>
      <c r="B28" s="343"/>
      <c r="C28" s="343"/>
      <c r="D28" s="343"/>
      <c r="E28" s="343"/>
    </row>
    <row r="29" spans="1:5" ht="60" customHeight="1">
      <c r="A29" s="343"/>
      <c r="B29" s="343"/>
      <c r="C29" s="343"/>
      <c r="D29" s="343"/>
      <c r="E29" s="343"/>
    </row>
    <row r="30" spans="1:5" ht="32.25" customHeight="1" hidden="1">
      <c r="A30" s="343"/>
      <c r="B30" s="343"/>
      <c r="C30" s="343"/>
      <c r="D30" s="343"/>
      <c r="E30" s="343"/>
    </row>
    <row r="31" spans="1:5" ht="32.25" customHeight="1" hidden="1">
      <c r="A31" s="343"/>
      <c r="B31" s="343"/>
      <c r="C31" s="343"/>
      <c r="D31" s="343"/>
      <c r="E31" s="343"/>
    </row>
    <row r="32" spans="1:5" ht="32.25" customHeight="1" hidden="1">
      <c r="A32" s="343"/>
      <c r="B32" s="343"/>
      <c r="C32" s="343"/>
      <c r="D32" s="343"/>
      <c r="E32" s="343"/>
    </row>
    <row r="33" spans="1:5" ht="60" customHeight="1">
      <c r="A33" s="343"/>
      <c r="B33" s="343"/>
      <c r="C33" s="343"/>
      <c r="D33" s="343"/>
      <c r="E33" s="343"/>
    </row>
    <row r="34" spans="1:5" ht="32.25" customHeight="1" hidden="1">
      <c r="A34" s="343"/>
      <c r="B34" s="343"/>
      <c r="C34" s="343"/>
      <c r="D34" s="343"/>
      <c r="E34" s="343"/>
    </row>
    <row r="35" spans="1:5" ht="32.25" customHeight="1" hidden="1">
      <c r="A35" s="343"/>
      <c r="B35" s="343"/>
      <c r="C35" s="343"/>
      <c r="D35" s="343"/>
      <c r="E35" s="343"/>
    </row>
    <row r="36" spans="1:5" ht="32.25" customHeight="1" hidden="1">
      <c r="A36" s="343"/>
      <c r="B36" s="343"/>
      <c r="C36" s="343"/>
      <c r="D36" s="343"/>
      <c r="E36" s="343"/>
    </row>
    <row r="37" spans="1:5" ht="60" customHeight="1">
      <c r="A37" s="343"/>
      <c r="B37" s="343"/>
      <c r="C37" s="343"/>
      <c r="D37" s="343"/>
      <c r="E37" s="343"/>
    </row>
    <row r="38" ht="18" customHeight="1">
      <c r="D38" s="93"/>
    </row>
  </sheetData>
  <sheetProtection/>
  <mergeCells count="1">
    <mergeCell ref="A1:E3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K7" sqref="K7"/>
    </sheetView>
  </sheetViews>
  <sheetFormatPr defaultColWidth="9.00390625" defaultRowHeight="15.75"/>
  <cols>
    <col min="1" max="16384" width="9.00390625" style="31" customWidth="1"/>
  </cols>
  <sheetData>
    <row r="1" spans="1:9" ht="75.75">
      <c r="A1" s="344"/>
      <c r="B1" s="344"/>
      <c r="C1" s="344"/>
      <c r="D1" s="344"/>
      <c r="E1" s="344"/>
      <c r="F1" s="344"/>
      <c r="G1" s="344"/>
      <c r="H1" s="344"/>
      <c r="I1" s="344"/>
    </row>
    <row r="2" spans="1:9" ht="75.75">
      <c r="A2" s="100"/>
      <c r="B2" s="100"/>
      <c r="C2" s="100"/>
      <c r="D2" s="100"/>
      <c r="E2" s="100"/>
      <c r="F2" s="100"/>
      <c r="G2" s="100"/>
      <c r="H2" s="100"/>
      <c r="I2" s="100"/>
    </row>
    <row r="3" spans="1:9" ht="75.75">
      <c r="A3" s="100"/>
      <c r="B3" s="100"/>
      <c r="C3" s="100"/>
      <c r="D3" s="100"/>
      <c r="E3" s="100"/>
      <c r="F3" s="100"/>
      <c r="G3" s="100"/>
      <c r="H3" s="100"/>
      <c r="I3" s="100"/>
    </row>
    <row r="4" spans="1:9" ht="75.75">
      <c r="A4" s="100"/>
      <c r="B4" s="100"/>
      <c r="C4" s="100"/>
      <c r="D4" s="100"/>
      <c r="E4" s="100"/>
      <c r="F4" s="100"/>
      <c r="G4" s="100"/>
      <c r="H4" s="100"/>
      <c r="I4" s="100"/>
    </row>
    <row r="5" spans="1:9" ht="87">
      <c r="A5" s="345" t="s">
        <v>180</v>
      </c>
      <c r="B5" s="345"/>
      <c r="C5" s="345"/>
      <c r="D5" s="345"/>
      <c r="E5" s="345"/>
      <c r="F5" s="345"/>
      <c r="G5" s="345"/>
      <c r="H5" s="345"/>
      <c r="I5" s="301"/>
    </row>
    <row r="6" spans="1:9" ht="75.75">
      <c r="A6" s="100"/>
      <c r="B6" s="100"/>
      <c r="C6" s="100"/>
      <c r="D6" s="100"/>
      <c r="E6" s="100"/>
      <c r="F6" s="100"/>
      <c r="G6" s="100"/>
      <c r="H6" s="100"/>
      <c r="I6" s="100"/>
    </row>
    <row r="7" spans="1:9" ht="75.75">
      <c r="A7" s="100"/>
      <c r="B7" s="100"/>
      <c r="C7" s="100"/>
      <c r="D7" s="100"/>
      <c r="E7" s="100"/>
      <c r="F7" s="100"/>
      <c r="G7" s="100"/>
      <c r="H7" s="100"/>
      <c r="I7" s="100"/>
    </row>
    <row r="8" spans="1:9" ht="75.75">
      <c r="A8" s="100"/>
      <c r="B8" s="100"/>
      <c r="C8" s="100"/>
      <c r="D8" s="100"/>
      <c r="E8" s="100"/>
      <c r="F8" s="100"/>
      <c r="G8" s="100"/>
      <c r="H8" s="100"/>
      <c r="I8" s="100"/>
    </row>
    <row r="9" spans="1:9" ht="75.75">
      <c r="A9" s="100"/>
      <c r="B9" s="100"/>
      <c r="C9" s="100"/>
      <c r="D9" s="100"/>
      <c r="E9" s="100"/>
      <c r="F9" s="100"/>
      <c r="G9" s="100"/>
      <c r="H9" s="100"/>
      <c r="I9" s="100"/>
    </row>
    <row r="10" spans="1:9" ht="75.75">
      <c r="A10" s="100"/>
      <c r="B10" s="100"/>
      <c r="C10" s="100"/>
      <c r="D10" s="100"/>
      <c r="E10" s="100"/>
      <c r="F10" s="100"/>
      <c r="G10" s="100"/>
      <c r="H10" s="100"/>
      <c r="I10" s="100"/>
    </row>
  </sheetData>
  <sheetProtection/>
  <mergeCells count="2">
    <mergeCell ref="A1:I1"/>
    <mergeCell ref="A5:I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selection activeCell="C14" sqref="C14"/>
    </sheetView>
  </sheetViews>
  <sheetFormatPr defaultColWidth="9.00390625" defaultRowHeight="15.75"/>
  <cols>
    <col min="1" max="1" width="21.625" style="3" bestFit="1" customWidth="1"/>
    <col min="2" max="3" width="17.00390625" style="0" bestFit="1" customWidth="1"/>
    <col min="4" max="4" width="14.50390625" style="0" bestFit="1" customWidth="1"/>
    <col min="5" max="5" width="9.125" style="0" bestFit="1" customWidth="1"/>
    <col min="6" max="6" width="20.50390625" style="0" customWidth="1"/>
  </cols>
  <sheetData>
    <row r="1" spans="1:6" s="4" customFormat="1" ht="21.75">
      <c r="A1" s="326" t="s">
        <v>0</v>
      </c>
      <c r="B1" s="326"/>
      <c r="C1" s="326"/>
      <c r="D1" s="326"/>
      <c r="E1" s="326"/>
      <c r="F1" s="346"/>
    </row>
    <row r="2" spans="1:6" s="5" customFormat="1" ht="21.75">
      <c r="A2" s="316" t="s">
        <v>16</v>
      </c>
      <c r="B2" s="316"/>
      <c r="C2" s="316"/>
      <c r="D2" s="316"/>
      <c r="E2" s="316"/>
      <c r="F2" s="346"/>
    </row>
    <row r="3" spans="1:6" ht="15.75">
      <c r="A3" s="318" t="s">
        <v>401</v>
      </c>
      <c r="B3" s="327"/>
      <c r="C3" s="327"/>
      <c r="D3" s="327"/>
      <c r="E3" s="327"/>
      <c r="F3" s="347"/>
    </row>
    <row r="4" spans="1:6" ht="15.75">
      <c r="A4" s="348" t="s">
        <v>12</v>
      </c>
      <c r="B4" s="348"/>
      <c r="C4" s="348"/>
      <c r="D4" s="348"/>
      <c r="E4" s="348"/>
      <c r="F4" s="349"/>
    </row>
    <row r="5" spans="1:6" ht="26.25" customHeight="1">
      <c r="A5" s="350" t="s">
        <v>19</v>
      </c>
      <c r="B5" s="352" t="s">
        <v>20</v>
      </c>
      <c r="C5" s="352" t="s">
        <v>21</v>
      </c>
      <c r="D5" s="352" t="s">
        <v>22</v>
      </c>
      <c r="E5" s="352"/>
      <c r="F5" s="353" t="s">
        <v>23</v>
      </c>
    </row>
    <row r="6" spans="1:6" ht="26.25" customHeight="1">
      <c r="A6" s="351"/>
      <c r="B6" s="352"/>
      <c r="C6" s="352"/>
      <c r="D6" s="11" t="s">
        <v>24</v>
      </c>
      <c r="E6" s="11" t="s">
        <v>6</v>
      </c>
      <c r="F6" s="354"/>
    </row>
    <row r="7" spans="1:6" ht="30" customHeight="1">
      <c r="A7" s="38" t="s">
        <v>25</v>
      </c>
      <c r="B7" s="39">
        <f>SUM(B8:B10)</f>
        <v>8350000</v>
      </c>
      <c r="C7" s="39">
        <f>SUM(C8:C10)</f>
        <v>13809250</v>
      </c>
      <c r="D7" s="39">
        <f>C7-B7</f>
        <v>5459250</v>
      </c>
      <c r="E7" s="39">
        <f>D7/B7*100</f>
        <v>65.38023952095809</v>
      </c>
      <c r="F7" s="40" t="s">
        <v>18</v>
      </c>
    </row>
    <row r="8" spans="1:6" ht="106.5" customHeight="1">
      <c r="A8" s="133" t="s">
        <v>26</v>
      </c>
      <c r="B8" s="28">
        <v>8350000</v>
      </c>
      <c r="C8" s="10">
        <v>13809250</v>
      </c>
      <c r="D8" s="29">
        <f>C8-B8</f>
        <v>5459250</v>
      </c>
      <c r="E8" s="10">
        <f>D8/B8*100</f>
        <v>65.38023952095809</v>
      </c>
      <c r="F8" s="224" t="s">
        <v>509</v>
      </c>
    </row>
    <row r="9" spans="4:5" ht="15.75">
      <c r="D9" s="8"/>
      <c r="E9" s="8"/>
    </row>
  </sheetData>
  <sheetProtection/>
  <mergeCells count="9">
    <mergeCell ref="A1:F1"/>
    <mergeCell ref="A2:F2"/>
    <mergeCell ref="A3:F3"/>
    <mergeCell ref="A4:F4"/>
    <mergeCell ref="A5:A6"/>
    <mergeCell ref="B5:B6"/>
    <mergeCell ref="C5:C6"/>
    <mergeCell ref="D5:E5"/>
    <mergeCell ref="F5:F6"/>
  </mergeCells>
  <printOptions/>
  <pageMargins left="0.7086614173228347" right="0.7086614173228347" top="0.7480314960629921" bottom="0.7480314960629921" header="0.31496062992125984" footer="0.31496062992125984"/>
  <pageSetup firstPageNumber="17" useFirstPageNumber="1" fitToHeight="0" fitToWidth="1" horizontalDpi="600" verticalDpi="600" orientation="portrait" paperSize="9" scale="87" r:id="rId1"/>
  <headerFooter>
    <oddFooter>&amp;C&amp;"Times New Roman,標準"3-14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游惠淩</dc:creator>
  <cp:keywords/>
  <dc:description/>
  <cp:lastModifiedBy>謝月媚</cp:lastModifiedBy>
  <cp:lastPrinted>2020-02-17T09:51:32Z</cp:lastPrinted>
  <dcterms:created xsi:type="dcterms:W3CDTF">2019-01-29T08:49:45Z</dcterms:created>
  <dcterms:modified xsi:type="dcterms:W3CDTF">2020-08-20T02:00:48Z</dcterms:modified>
  <cp:category/>
  <cp:version/>
  <cp:contentType/>
  <cp:contentStatus/>
</cp:coreProperties>
</file>